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60" yWindow="150" windowWidth="16695" windowHeight="8745"/>
  </bookViews>
  <sheets>
    <sheet name="①②" sheetId="9" r:id="rId1"/>
    <sheet name="③～⑨" sheetId="2" r:id="rId2"/>
    <sheet name="⑩過去5年推移" sheetId="7" r:id="rId3"/>
    <sheet name="⑪蔵書冊数" sheetId="6" r:id="rId4"/>
  </sheets>
  <calcPr calcId="152511"/>
</workbook>
</file>

<file path=xl/calcChain.xml><?xml version="1.0" encoding="utf-8"?>
<calcChain xmlns="http://schemas.openxmlformats.org/spreadsheetml/2006/main">
  <c r="I6" i="7" l="1"/>
  <c r="J6" i="7"/>
  <c r="K6" i="7"/>
  <c r="L6" i="7"/>
  <c r="M6" i="7"/>
  <c r="I7" i="7"/>
  <c r="J7" i="7"/>
  <c r="K7" i="7"/>
  <c r="L7" i="7"/>
  <c r="M7" i="7"/>
  <c r="I8" i="7"/>
  <c r="J8" i="7"/>
  <c r="K8" i="7"/>
  <c r="L8" i="7"/>
  <c r="M8" i="7"/>
  <c r="I9" i="7"/>
  <c r="J9" i="7"/>
  <c r="K9" i="7"/>
  <c r="L9" i="7"/>
  <c r="M9" i="7"/>
  <c r="F32" i="2"/>
  <c r="D15" i="2"/>
  <c r="J10" i="2"/>
  <c r="I10" i="2"/>
  <c r="H10" i="2"/>
  <c r="J9" i="2"/>
  <c r="I4" i="2"/>
  <c r="O19" i="9"/>
  <c r="O18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6" i="9"/>
  <c r="O15" i="9"/>
  <c r="O14" i="9"/>
  <c r="O25" i="6" l="1"/>
  <c r="O24" i="6"/>
  <c r="O23" i="6"/>
  <c r="O22" i="6"/>
  <c r="O21" i="6"/>
  <c r="O20" i="6"/>
  <c r="G29" i="9" l="1"/>
  <c r="G28" i="9"/>
  <c r="C8" i="9" l="1"/>
  <c r="D8" i="9"/>
  <c r="E8" i="9"/>
  <c r="F8" i="9"/>
  <c r="G8" i="9"/>
  <c r="H8" i="9"/>
  <c r="I8" i="9"/>
  <c r="J8" i="9"/>
  <c r="K8" i="9"/>
  <c r="L8" i="9"/>
  <c r="M8" i="9"/>
  <c r="N8" i="9"/>
  <c r="O9" i="9" l="1"/>
  <c r="N14" i="6"/>
  <c r="P14" i="6" s="1"/>
  <c r="N15" i="6"/>
  <c r="P15" i="6" s="1"/>
  <c r="I3" i="2"/>
  <c r="I5" i="2" s="1"/>
  <c r="N24" i="9"/>
  <c r="J24" i="9"/>
  <c r="L24" i="9"/>
  <c r="C24" i="9"/>
  <c r="G24" i="9"/>
  <c r="H24" i="9"/>
  <c r="D30" i="9"/>
  <c r="G10" i="2"/>
  <c r="M16" i="6"/>
  <c r="M5" i="6"/>
  <c r="O5" i="6" s="1"/>
  <c r="C5" i="2"/>
  <c r="D5" i="2"/>
  <c r="E5" i="2"/>
  <c r="F5" i="2"/>
  <c r="G5" i="2"/>
  <c r="H5" i="2"/>
  <c r="J5" i="2"/>
  <c r="M5" i="7"/>
  <c r="L5" i="7"/>
  <c r="K5" i="7"/>
  <c r="J5" i="7"/>
  <c r="I5" i="7"/>
  <c r="J20" i="7"/>
  <c r="F16" i="2"/>
  <c r="D16" i="2"/>
  <c r="G14" i="2"/>
  <c r="D21" i="7"/>
  <c r="D16" i="7"/>
  <c r="G19" i="7"/>
  <c r="G15" i="7"/>
  <c r="E30" i="9"/>
  <c r="F30" i="9"/>
  <c r="C30" i="9"/>
  <c r="O10" i="9"/>
  <c r="M24" i="9"/>
  <c r="K24" i="9"/>
  <c r="I24" i="9"/>
  <c r="E24" i="9"/>
  <c r="N23" i="9"/>
  <c r="M23" i="9"/>
  <c r="L23" i="9"/>
  <c r="K23" i="9"/>
  <c r="J23" i="9"/>
  <c r="I23" i="9"/>
  <c r="H23" i="9"/>
  <c r="G23" i="9"/>
  <c r="F23" i="9"/>
  <c r="E23" i="9"/>
  <c r="D23" i="9"/>
  <c r="C23" i="9"/>
  <c r="N22" i="9"/>
  <c r="L22" i="9"/>
  <c r="K22" i="9"/>
  <c r="J22" i="9"/>
  <c r="I22" i="9"/>
  <c r="H22" i="9"/>
  <c r="G22" i="9"/>
  <c r="F22" i="9"/>
  <c r="E22" i="9"/>
  <c r="D22" i="9"/>
  <c r="C22" i="9"/>
  <c r="L16" i="6"/>
  <c r="C16" i="6"/>
  <c r="H14" i="6" s="1"/>
  <c r="M7" i="6"/>
  <c r="O7" i="6" s="1"/>
  <c r="N8" i="6" s="1"/>
  <c r="N9" i="6"/>
  <c r="L9" i="6"/>
  <c r="K9" i="6"/>
  <c r="J9" i="6"/>
  <c r="I9" i="6"/>
  <c r="H9" i="6"/>
  <c r="G9" i="6"/>
  <c r="F9" i="6"/>
  <c r="E9" i="6"/>
  <c r="D9" i="6"/>
  <c r="C9" i="6"/>
  <c r="F31" i="2"/>
  <c r="O6" i="9"/>
  <c r="O16" i="6"/>
  <c r="M22" i="9"/>
  <c r="O5" i="9"/>
  <c r="N16" i="6" l="1"/>
  <c r="P16" i="6" s="1"/>
  <c r="O8" i="9"/>
  <c r="O22" i="9"/>
  <c r="I8" i="6"/>
  <c r="H8" i="6"/>
  <c r="D8" i="6"/>
  <c r="K8" i="6"/>
  <c r="J8" i="6"/>
  <c r="C8" i="6"/>
  <c r="L8" i="6"/>
  <c r="F8" i="6"/>
  <c r="E8" i="6"/>
  <c r="G20" i="7"/>
  <c r="D22" i="7"/>
  <c r="G16" i="2"/>
  <c r="E10" i="2"/>
  <c r="G30" i="9"/>
  <c r="O23" i="9"/>
  <c r="F24" i="9"/>
  <c r="O7" i="9"/>
  <c r="D24" i="9"/>
  <c r="G6" i="6"/>
  <c r="J6" i="6"/>
  <c r="H6" i="6"/>
  <c r="I6" i="6"/>
  <c r="N6" i="6"/>
  <c r="L6" i="6"/>
  <c r="O9" i="6"/>
  <c r="E10" i="6" s="1"/>
  <c r="D6" i="6"/>
  <c r="F6" i="6"/>
  <c r="E6" i="6"/>
  <c r="K6" i="6"/>
  <c r="C6" i="6"/>
  <c r="F10" i="2"/>
  <c r="C10" i="2"/>
  <c r="D10" i="2"/>
  <c r="M9" i="6"/>
  <c r="G8" i="6"/>
  <c r="O24" i="9" l="1"/>
  <c r="M8" i="6"/>
  <c r="I10" i="6"/>
  <c r="M6" i="6"/>
  <c r="C10" i="6"/>
  <c r="H13" i="6"/>
  <c r="H15" i="6" s="1"/>
  <c r="L10" i="6"/>
  <c r="G10" i="6"/>
  <c r="H10" i="6"/>
  <c r="K10" i="6"/>
  <c r="F10" i="6"/>
  <c r="D10" i="6"/>
  <c r="N10" i="6"/>
  <c r="J10" i="6"/>
  <c r="M10" i="6" l="1"/>
</calcChain>
</file>

<file path=xl/sharedStrings.xml><?xml version="1.0" encoding="utf-8"?>
<sst xmlns="http://schemas.openxmlformats.org/spreadsheetml/2006/main" count="244" uniqueCount="163">
  <si>
    <t>合計</t>
    <rPh sb="0" eb="2">
      <t>ゴウケイ</t>
    </rPh>
    <phoneticPr fontId="1"/>
  </si>
  <si>
    <t>貸出冊数</t>
    <rPh sb="0" eb="2">
      <t>カシダシ</t>
    </rPh>
    <rPh sb="2" eb="4">
      <t>サツスウ</t>
    </rPh>
    <phoneticPr fontId="1"/>
  </si>
  <si>
    <t>１日平均利用者数</t>
    <rPh sb="0" eb="2">
      <t>イチニチ</t>
    </rPh>
    <rPh sb="2" eb="4">
      <t>ヘイキン</t>
    </rPh>
    <rPh sb="4" eb="6">
      <t>リヨウ</t>
    </rPh>
    <rPh sb="6" eb="7">
      <t>シャ</t>
    </rPh>
    <rPh sb="7" eb="8">
      <t>スウ</t>
    </rPh>
    <phoneticPr fontId="1"/>
  </si>
  <si>
    <t>②貸出利用者別内訳</t>
    <rPh sb="1" eb="3">
      <t>カシダシ</t>
    </rPh>
    <rPh sb="3" eb="6">
      <t>リヨウシャ</t>
    </rPh>
    <rPh sb="6" eb="7">
      <t>ベツ</t>
    </rPh>
    <rPh sb="7" eb="9">
      <t>ウチワケ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</si>
  <si>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</si>
  <si>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</si>
  <si>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</si>
  <si>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</si>
  <si>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予約</t>
    <rPh sb="0" eb="2">
      <t>ヨヤク</t>
    </rPh>
    <phoneticPr fontId="1"/>
  </si>
  <si>
    <t>貸</t>
    <rPh sb="0" eb="1">
      <t>カシ</t>
    </rPh>
    <phoneticPr fontId="1"/>
  </si>
  <si>
    <t>館数</t>
    <rPh sb="0" eb="1">
      <t>カン</t>
    </rPh>
    <rPh sb="1" eb="2">
      <t>スウ</t>
    </rPh>
    <phoneticPr fontId="1"/>
  </si>
  <si>
    <t>冊数</t>
    <rPh sb="0" eb="1">
      <t>サツ</t>
    </rPh>
    <rPh sb="1" eb="2">
      <t>スウ</t>
    </rPh>
    <phoneticPr fontId="1"/>
  </si>
  <si>
    <t>借</t>
    <rPh sb="0" eb="1">
      <t>カ</t>
    </rPh>
    <phoneticPr fontId="1"/>
  </si>
  <si>
    <t>件</t>
    <rPh sb="0" eb="1">
      <t>ケン</t>
    </rPh>
    <phoneticPr fontId="1"/>
  </si>
  <si>
    <t>枚</t>
    <rPh sb="0" eb="1">
      <t>マイ</t>
    </rPh>
    <phoneticPr fontId="1"/>
  </si>
  <si>
    <t>郷土</t>
    <rPh sb="0" eb="2">
      <t>キョウド</t>
    </rPh>
    <phoneticPr fontId="1"/>
  </si>
  <si>
    <t>児童</t>
    <rPh sb="0" eb="2">
      <t>ジドウ</t>
    </rPh>
    <phoneticPr fontId="1"/>
  </si>
  <si>
    <t>小計</t>
    <rPh sb="0" eb="1">
      <t>ショウ</t>
    </rPh>
    <rPh sb="1" eb="2">
      <t>ケイ</t>
    </rPh>
    <phoneticPr fontId="1"/>
  </si>
  <si>
    <t>総記</t>
    <rPh sb="0" eb="2">
      <t>ソウキ</t>
    </rPh>
    <phoneticPr fontId="1"/>
  </si>
  <si>
    <t>哲学</t>
    <rPh sb="0" eb="2">
      <t>テツガク</t>
    </rPh>
    <phoneticPr fontId="1"/>
  </si>
  <si>
    <t>歴史地理</t>
    <rPh sb="0" eb="2">
      <t>レキシ</t>
    </rPh>
    <rPh sb="2" eb="4">
      <t>チリ</t>
    </rPh>
    <phoneticPr fontId="1"/>
  </si>
  <si>
    <t>社会科学</t>
    <rPh sb="0" eb="2">
      <t>シャカイ</t>
    </rPh>
    <rPh sb="2" eb="4">
      <t>カガク</t>
    </rPh>
    <phoneticPr fontId="1"/>
  </si>
  <si>
    <t>自然科学</t>
    <rPh sb="0" eb="2">
      <t>シゼン</t>
    </rPh>
    <rPh sb="2" eb="4">
      <t>カガク</t>
    </rPh>
    <phoneticPr fontId="1"/>
  </si>
  <si>
    <t>工学</t>
    <rPh sb="0" eb="2">
      <t>コウガク</t>
    </rPh>
    <phoneticPr fontId="1"/>
  </si>
  <si>
    <t>産業</t>
    <rPh sb="0" eb="2">
      <t>サンギョウ</t>
    </rPh>
    <phoneticPr fontId="1"/>
  </si>
  <si>
    <t>芸術</t>
    <rPh sb="0" eb="2">
      <t>ゲイジュツ</t>
    </rPh>
    <phoneticPr fontId="1"/>
  </si>
  <si>
    <t>語学</t>
    <rPh sb="0" eb="2">
      <t>ゴガク</t>
    </rPh>
    <phoneticPr fontId="1"/>
  </si>
  <si>
    <t>文学</t>
    <rPh sb="0" eb="2">
      <t>ブンガク</t>
    </rPh>
    <phoneticPr fontId="1"/>
  </si>
  <si>
    <t>購入</t>
    <rPh sb="0" eb="2">
      <t>コウニュウ</t>
    </rPh>
    <phoneticPr fontId="1"/>
  </si>
  <si>
    <t>　比率　％</t>
    <rPh sb="1" eb="3">
      <t>ヒリツ</t>
    </rPh>
    <phoneticPr fontId="1"/>
  </si>
  <si>
    <t>合　　計</t>
    <rPh sb="0" eb="4">
      <t>ゴウケイ</t>
    </rPh>
    <phoneticPr fontId="1"/>
  </si>
  <si>
    <t>郷土資料</t>
    <rPh sb="0" eb="2">
      <t>キョウド</t>
    </rPh>
    <rPh sb="2" eb="4">
      <t>シリョウ</t>
    </rPh>
    <phoneticPr fontId="1"/>
  </si>
  <si>
    <t>一般</t>
    <rPh sb="0" eb="2">
      <t>イッパン</t>
    </rPh>
    <phoneticPr fontId="4"/>
  </si>
  <si>
    <t>児童</t>
    <rPh sb="0" eb="2">
      <t>ジドウ</t>
    </rPh>
    <phoneticPr fontId="4"/>
  </si>
  <si>
    <t>郷土</t>
    <rPh sb="0" eb="2">
      <t>キョウド</t>
    </rPh>
    <phoneticPr fontId="4"/>
  </si>
  <si>
    <t>小計</t>
    <rPh sb="0" eb="2">
      <t>ショウケイ</t>
    </rPh>
    <phoneticPr fontId="4"/>
  </si>
  <si>
    <t>雑誌</t>
    <rPh sb="0" eb="2">
      <t>ザッシ</t>
    </rPh>
    <phoneticPr fontId="4"/>
  </si>
  <si>
    <t>AV</t>
    <phoneticPr fontId="4"/>
  </si>
  <si>
    <t>合計</t>
    <rPh sb="0" eb="2">
      <t>ゴウケイ</t>
    </rPh>
    <phoneticPr fontId="4"/>
  </si>
  <si>
    <t>⑩過去５年間の運営状況推移</t>
    <rPh sb="1" eb="3">
      <t>カコ</t>
    </rPh>
    <rPh sb="4" eb="6">
      <t>ネンカン</t>
    </rPh>
    <rPh sb="7" eb="8">
      <t>ウン</t>
    </rPh>
    <rPh sb="8" eb="9">
      <t>エイ</t>
    </rPh>
    <rPh sb="9" eb="11">
      <t>ジョウキョウ</t>
    </rPh>
    <rPh sb="11" eb="13">
      <t>スイイ</t>
    </rPh>
    <phoneticPr fontId="1"/>
  </si>
  <si>
    <t>個人</t>
    <rPh sb="0" eb="2">
      <t>コジン</t>
    </rPh>
    <phoneticPr fontId="4"/>
  </si>
  <si>
    <t>相互</t>
    <rPh sb="0" eb="2">
      <t>ソウゴ</t>
    </rPh>
    <phoneticPr fontId="4"/>
  </si>
  <si>
    <t>団体1</t>
    <rPh sb="0" eb="2">
      <t>ダンタイ</t>
    </rPh>
    <phoneticPr fontId="4"/>
  </si>
  <si>
    <t>団体2</t>
    <rPh sb="0" eb="2">
      <t>ダンタイ</t>
    </rPh>
    <phoneticPr fontId="4"/>
  </si>
  <si>
    <t>団体3</t>
    <rPh sb="0" eb="2">
      <t>ダンタイ</t>
    </rPh>
    <phoneticPr fontId="4"/>
  </si>
  <si>
    <t>花屋書店</t>
    <rPh sb="0" eb="2">
      <t>ハナヤ</t>
    </rPh>
    <rPh sb="2" eb="4">
      <t>ショテン</t>
    </rPh>
    <phoneticPr fontId="4"/>
  </si>
  <si>
    <t>黎明堂</t>
    <rPh sb="0" eb="2">
      <t>レイメイ</t>
    </rPh>
    <rPh sb="2" eb="3">
      <t>ドウ</t>
    </rPh>
    <phoneticPr fontId="4"/>
  </si>
  <si>
    <t>竹沢書店</t>
    <rPh sb="0" eb="2">
      <t>タケザワ</t>
    </rPh>
    <rPh sb="2" eb="4">
      <t>ショテン</t>
    </rPh>
    <phoneticPr fontId="4"/>
  </si>
  <si>
    <t>その他</t>
    <rPh sb="2" eb="3">
      <t>タ</t>
    </rPh>
    <phoneticPr fontId="4"/>
  </si>
  <si>
    <t>奉仕人口(人）</t>
    <rPh sb="0" eb="2">
      <t>ホウシ</t>
    </rPh>
    <rPh sb="2" eb="4">
      <t>ジンコウ</t>
    </rPh>
    <rPh sb="5" eb="6">
      <t>ヒト</t>
    </rPh>
    <phoneticPr fontId="1"/>
  </si>
  <si>
    <t>蔵書冊数(冊)</t>
    <rPh sb="0" eb="2">
      <t>ゾウショ</t>
    </rPh>
    <rPh sb="2" eb="4">
      <t>サツスウ</t>
    </rPh>
    <rPh sb="5" eb="6">
      <t>サツ</t>
    </rPh>
    <phoneticPr fontId="1"/>
  </si>
  <si>
    <t>受入冊数(冊)</t>
    <rPh sb="0" eb="2">
      <t>ウケイレ</t>
    </rPh>
    <rPh sb="2" eb="4">
      <t>サツスウ</t>
    </rPh>
    <rPh sb="5" eb="6">
      <t>サツ</t>
    </rPh>
    <phoneticPr fontId="1"/>
  </si>
  <si>
    <t>総貸出数（冊）</t>
    <rPh sb="0" eb="1">
      <t>ソウ</t>
    </rPh>
    <rPh sb="1" eb="3">
      <t>カシダシ</t>
    </rPh>
    <rPh sb="3" eb="4">
      <t>スウ</t>
    </rPh>
    <rPh sb="5" eb="6">
      <t>サツ</t>
    </rPh>
    <phoneticPr fontId="1"/>
  </si>
  <si>
    <t>図書購入費（円）</t>
    <rPh sb="0" eb="2">
      <t>トショ</t>
    </rPh>
    <rPh sb="2" eb="5">
      <t>コウニュウヒ</t>
    </rPh>
    <rPh sb="6" eb="7">
      <t>エン</t>
    </rPh>
    <phoneticPr fontId="1"/>
  </si>
  <si>
    <t>一人あたり貸出冊数</t>
    <rPh sb="0" eb="2">
      <t>ヒトリ</t>
    </rPh>
    <rPh sb="5" eb="7">
      <t>カシダシ</t>
    </rPh>
    <rPh sb="7" eb="9">
      <t>サツスウ</t>
    </rPh>
    <phoneticPr fontId="1"/>
  </si>
  <si>
    <t>図書回転率％</t>
    <rPh sb="0" eb="2">
      <t>トショ</t>
    </rPh>
    <rPh sb="2" eb="4">
      <t>カイテン</t>
    </rPh>
    <rPh sb="4" eb="5">
      <t>リツ</t>
    </rPh>
    <phoneticPr fontId="1"/>
  </si>
  <si>
    <t>書店名</t>
    <rPh sb="0" eb="2">
      <t>ショテン</t>
    </rPh>
    <rPh sb="2" eb="3">
      <t>メイ</t>
    </rPh>
    <phoneticPr fontId="4"/>
  </si>
  <si>
    <t>購入金額</t>
    <rPh sb="0" eb="2">
      <t>コウニュウ</t>
    </rPh>
    <rPh sb="2" eb="4">
      <t>キンガク</t>
    </rPh>
    <phoneticPr fontId="4"/>
  </si>
  <si>
    <t>⑪-3　蔵書冊数</t>
    <rPh sb="4" eb="6">
      <t>ゾウショ</t>
    </rPh>
    <rPh sb="6" eb="8">
      <t>サツスウ</t>
    </rPh>
    <phoneticPr fontId="4"/>
  </si>
  <si>
    <t>図書（⑪-1）</t>
    <rPh sb="0" eb="2">
      <t>トショ</t>
    </rPh>
    <phoneticPr fontId="4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</si>
  <si>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</si>
  <si>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</si>
  <si>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</si>
  <si>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</si>
  <si>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</si>
  <si>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</si>
  <si>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</si>
  <si>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</si>
  <si>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</si>
  <si>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</si>
  <si>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</si>
  <si>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</si>
  <si>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１日平均利用者数</t>
    <rPh sb="0" eb="2">
      <t>イチニチ</t>
    </rPh>
    <rPh sb="2" eb="4">
      <t>ヘイキン</t>
    </rPh>
    <rPh sb="4" eb="6">
      <t>リヨウ</t>
    </rPh>
    <rPh sb="6" eb="7">
      <t>シャ</t>
    </rPh>
    <rPh sb="7" eb="8">
      <t>スウ</t>
    </rPh>
    <phoneticPr fontId="6"/>
  </si>
  <si>
    <t>開館日数</t>
    <rPh sb="0" eb="2">
      <t>カイカン</t>
    </rPh>
    <rPh sb="2" eb="4">
      <t>ニッスウ</t>
    </rPh>
    <phoneticPr fontId="6"/>
  </si>
  <si>
    <t>前年対比</t>
    <rPh sb="0" eb="2">
      <t>ゼンネン</t>
    </rPh>
    <rPh sb="2" eb="4">
      <t>タイヒ</t>
    </rPh>
    <phoneticPr fontId="1"/>
  </si>
  <si>
    <t>⑥相互貸借</t>
    <rPh sb="1" eb="3">
      <t>ソウゴ</t>
    </rPh>
    <rPh sb="3" eb="5">
      <t>タイシャク</t>
    </rPh>
    <phoneticPr fontId="1"/>
  </si>
  <si>
    <t>⑦複写サービス</t>
    <rPh sb="1" eb="3">
      <t>フクシャ</t>
    </rPh>
    <phoneticPr fontId="1"/>
  </si>
  <si>
    <t>⑧レファレンス（参考調査業務）</t>
    <rPh sb="8" eb="10">
      <t>サンコウ</t>
    </rPh>
    <rPh sb="10" eb="12">
      <t>チョウサ</t>
    </rPh>
    <rPh sb="12" eb="14">
      <t>ギョウム</t>
    </rPh>
    <phoneticPr fontId="1"/>
  </si>
  <si>
    <t>⑨予約・リクエスト件数</t>
    <rPh sb="1" eb="3">
      <t>ヨヤク</t>
    </rPh>
    <rPh sb="9" eb="11">
      <t>ケンスウ</t>
    </rPh>
    <phoneticPr fontId="1"/>
  </si>
  <si>
    <t>貸出利用人数</t>
    <rPh sb="0" eb="2">
      <t>カシダシ</t>
    </rPh>
    <rPh sb="2" eb="4">
      <t>リヨウ</t>
    </rPh>
    <rPh sb="4" eb="5">
      <t>ニン</t>
    </rPh>
    <rPh sb="5" eb="6">
      <t>スウ</t>
    </rPh>
    <phoneticPr fontId="1"/>
  </si>
  <si>
    <t>①月別貸出利用人数・新規登録人数・貸出冊数</t>
    <rPh sb="1" eb="3">
      <t>ツキベツ</t>
    </rPh>
    <rPh sb="3" eb="5">
      <t>カシダ</t>
    </rPh>
    <rPh sb="5" eb="7">
      <t>リヨウ</t>
    </rPh>
    <rPh sb="7" eb="9">
      <t>ニンズウ</t>
    </rPh>
    <rPh sb="10" eb="12">
      <t>シンキ</t>
    </rPh>
    <rPh sb="12" eb="14">
      <t>トウロク</t>
    </rPh>
    <rPh sb="14" eb="16">
      <t>ニンズウ</t>
    </rPh>
    <rPh sb="17" eb="19">
      <t>カシダシ</t>
    </rPh>
    <rPh sb="19" eb="21">
      <t>サツスウ</t>
    </rPh>
    <phoneticPr fontId="6"/>
  </si>
  <si>
    <t>新規登録人数</t>
    <rPh sb="0" eb="2">
      <t>シンキ</t>
    </rPh>
    <rPh sb="2" eb="4">
      <t>トウロク</t>
    </rPh>
    <rPh sb="4" eb="5">
      <t>ニン</t>
    </rPh>
    <rPh sb="5" eb="6">
      <t>スウ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</si>
  <si>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</si>
  <si>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</si>
  <si>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【参考】</t>
    <rPh sb="1" eb="3">
      <t>サンコウ</t>
    </rPh>
    <phoneticPr fontId="4"/>
  </si>
  <si>
    <t>（A）蔵書冊数内訳</t>
    <rPh sb="3" eb="5">
      <t>ゾウショ</t>
    </rPh>
    <rPh sb="5" eb="7">
      <t>サツスウ</t>
    </rPh>
    <rPh sb="7" eb="9">
      <t>ウチワケ</t>
    </rPh>
    <phoneticPr fontId="4"/>
  </si>
  <si>
    <t>※貸出冊数に団体貸出冊数含む</t>
    <rPh sb="1" eb="3">
      <t>カシダシ</t>
    </rPh>
    <rPh sb="3" eb="5">
      <t>サツスウ</t>
    </rPh>
    <rPh sb="6" eb="8">
      <t>ダンタイ</t>
    </rPh>
    <rPh sb="8" eb="10">
      <t>カシダシ</t>
    </rPh>
    <rPh sb="10" eb="12">
      <t>サツスウ</t>
    </rPh>
    <rPh sb="12" eb="13">
      <t>フク</t>
    </rPh>
    <phoneticPr fontId="6"/>
  </si>
  <si>
    <t>～12歳</t>
    <rPh sb="3" eb="4">
      <t>サイ</t>
    </rPh>
    <phoneticPr fontId="1"/>
  </si>
  <si>
    <t>～18歳</t>
    <rPh sb="3" eb="4">
      <t>サイ</t>
    </rPh>
    <phoneticPr fontId="1"/>
  </si>
  <si>
    <t>19歳～</t>
    <rPh sb="2" eb="3">
      <t>サイ</t>
    </rPh>
    <phoneticPr fontId="1"/>
  </si>
  <si>
    <t>～6歳</t>
    <rPh sb="2" eb="3">
      <t>サイ</t>
    </rPh>
    <phoneticPr fontId="1"/>
  </si>
  <si>
    <t>④資料別貸出冊数の状況</t>
    <rPh sb="1" eb="3">
      <t>シリョウ</t>
    </rPh>
    <rPh sb="3" eb="4">
      <t>ベツ</t>
    </rPh>
    <rPh sb="4" eb="6">
      <t>カシダシ</t>
    </rPh>
    <rPh sb="6" eb="8">
      <t>サツスウ</t>
    </rPh>
    <rPh sb="9" eb="11">
      <t>ジョウキョウ</t>
    </rPh>
    <phoneticPr fontId="1"/>
  </si>
  <si>
    <t>資料区分</t>
    <rPh sb="0" eb="2">
      <t>シリョウ</t>
    </rPh>
    <rPh sb="2" eb="4">
      <t>クブン</t>
    </rPh>
    <phoneticPr fontId="1"/>
  </si>
  <si>
    <t>一般書</t>
    <rPh sb="0" eb="3">
      <t>イッパンショ</t>
    </rPh>
    <phoneticPr fontId="1"/>
  </si>
  <si>
    <t>児童書</t>
    <rPh sb="0" eb="3">
      <t>ジドウショ</t>
    </rPh>
    <phoneticPr fontId="1"/>
  </si>
  <si>
    <t>雑誌</t>
    <rPh sb="0" eb="2">
      <t>ザッシ</t>
    </rPh>
    <phoneticPr fontId="1"/>
  </si>
  <si>
    <t>視聴覚</t>
    <rPh sb="0" eb="3">
      <t>シチョウカク</t>
    </rPh>
    <phoneticPr fontId="1"/>
  </si>
  <si>
    <t>貸出冊数</t>
    <rPh sb="0" eb="2">
      <t>カシダシ</t>
    </rPh>
    <rPh sb="2" eb="4">
      <t>サッスウ</t>
    </rPh>
    <phoneticPr fontId="1"/>
  </si>
  <si>
    <t>郵送料</t>
    <rPh sb="0" eb="3">
      <t>ユウソウリョウ</t>
    </rPh>
    <phoneticPr fontId="1"/>
  </si>
  <si>
    <t>貸出利用者（人）</t>
    <rPh sb="0" eb="2">
      <t>カシダシ</t>
    </rPh>
    <rPh sb="2" eb="4">
      <t>リヨウ</t>
    </rPh>
    <rPh sb="4" eb="5">
      <t>シャ</t>
    </rPh>
    <rPh sb="6" eb="7">
      <t>ヒト</t>
    </rPh>
    <phoneticPr fontId="1"/>
  </si>
  <si>
    <t>市民一人あたり図書冊数</t>
    <rPh sb="0" eb="2">
      <t>シミン</t>
    </rPh>
    <rPh sb="2" eb="4">
      <t>ヒトリ</t>
    </rPh>
    <rPh sb="7" eb="9">
      <t>トショ</t>
    </rPh>
    <rPh sb="9" eb="11">
      <t>サツスウ</t>
    </rPh>
    <phoneticPr fontId="1"/>
  </si>
  <si>
    <t>市民一人あたり図書購入費</t>
    <rPh sb="0" eb="2">
      <t>シミン</t>
    </rPh>
    <rPh sb="2" eb="4">
      <t>ヒトリ</t>
    </rPh>
    <rPh sb="7" eb="9">
      <t>トショ</t>
    </rPh>
    <rPh sb="9" eb="12">
      <t>コウニュウヒ</t>
    </rPh>
    <phoneticPr fontId="1"/>
  </si>
  <si>
    <t>市民一人
あたり図書
貸出冊数</t>
    <rPh sb="0" eb="2">
      <t>シミン</t>
    </rPh>
    <rPh sb="2" eb="4">
      <t>ヒトリ</t>
    </rPh>
    <rPh sb="8" eb="10">
      <t>トショ</t>
    </rPh>
    <rPh sb="11" eb="13">
      <t>カシダシ</t>
    </rPh>
    <rPh sb="13" eb="15">
      <t>サツスウ</t>
    </rPh>
    <phoneticPr fontId="1"/>
  </si>
  <si>
    <t>住宅地図</t>
    <rPh sb="0" eb="2">
      <t>ジュウタク</t>
    </rPh>
    <rPh sb="2" eb="4">
      <t>チズ</t>
    </rPh>
    <phoneticPr fontId="4"/>
  </si>
  <si>
    <t>点字</t>
    <rPh sb="0" eb="2">
      <t>テンジ</t>
    </rPh>
    <phoneticPr fontId="4"/>
  </si>
  <si>
    <t>⑪-2　雑誌・AV・点字関係冊数</t>
    <rPh sb="4" eb="6">
      <t>ザッシ</t>
    </rPh>
    <rPh sb="10" eb="12">
      <t>テンジ</t>
    </rPh>
    <rPh sb="12" eb="14">
      <t>カンケイ</t>
    </rPh>
    <rPh sb="14" eb="16">
      <t>サツスウ</t>
    </rPh>
    <phoneticPr fontId="1"/>
  </si>
  <si>
    <t>（B)貸出冊数内訳</t>
    <rPh sb="3" eb="5">
      <t>カシダシ</t>
    </rPh>
    <rPh sb="5" eb="7">
      <t>サツスウ</t>
    </rPh>
    <rPh sb="7" eb="9">
      <t>ウチワケ</t>
    </rPh>
    <phoneticPr fontId="4"/>
  </si>
  <si>
    <t>（C)図書購入費内訳</t>
    <rPh sb="3" eb="5">
      <t>トショ</t>
    </rPh>
    <rPh sb="5" eb="8">
      <t>コウニュウヒ</t>
    </rPh>
    <rPh sb="8" eb="10">
      <t>ウチワケ</t>
    </rPh>
    <phoneticPr fontId="4"/>
  </si>
  <si>
    <t>団体・相互</t>
    <rPh sb="0" eb="2">
      <t>ダンタイ</t>
    </rPh>
    <rPh sb="3" eb="5">
      <t>ソウゴ</t>
    </rPh>
    <phoneticPr fontId="1"/>
  </si>
  <si>
    <t>③登録者の状況</t>
    <rPh sb="1" eb="3">
      <t>トウロク</t>
    </rPh>
    <rPh sb="3" eb="4">
      <t>シャ</t>
    </rPh>
    <rPh sb="5" eb="7">
      <t>ジョウキョウ</t>
    </rPh>
    <phoneticPr fontId="1"/>
  </si>
  <si>
    <t>団体</t>
    <rPh sb="0" eb="2">
      <t>ダンタイ</t>
    </rPh>
    <phoneticPr fontId="1"/>
  </si>
  <si>
    <t>実利用者</t>
    <rPh sb="0" eb="1">
      <t>ジツ</t>
    </rPh>
    <rPh sb="1" eb="4">
      <t>リヨウシャ</t>
    </rPh>
    <phoneticPr fontId="1"/>
  </si>
  <si>
    <t>⑤地域別等実利用者・貸出冊数内訳</t>
    <rPh sb="1" eb="3">
      <t>チイキ</t>
    </rPh>
    <rPh sb="3" eb="4">
      <t>ベツ</t>
    </rPh>
    <rPh sb="4" eb="5">
      <t>トウ</t>
    </rPh>
    <rPh sb="5" eb="6">
      <t>ジツ</t>
    </rPh>
    <rPh sb="6" eb="9">
      <t>リヨウシャ</t>
    </rPh>
    <rPh sb="10" eb="12">
      <t>カシダシ</t>
    </rPh>
    <rPh sb="12" eb="14">
      <t>サツスウ</t>
    </rPh>
    <rPh sb="14" eb="16">
      <t>ウチワケ</t>
    </rPh>
    <phoneticPr fontId="1"/>
  </si>
  <si>
    <t>１人あたり貸出冊数</t>
    <rPh sb="0" eb="2">
      <t>ヒトリ</t>
    </rPh>
    <rPh sb="5" eb="7">
      <t>カシダシ</t>
    </rPh>
    <rPh sb="7" eb="9">
      <t>サッスウ</t>
    </rPh>
    <phoneticPr fontId="1"/>
  </si>
  <si>
    <t>*人口4月1日現在</t>
    <rPh sb="1" eb="3">
      <t>ジンコウ</t>
    </rPh>
    <rPh sb="4" eb="5">
      <t>ツキ</t>
    </rPh>
    <rPh sb="6" eb="7">
      <t>ニチ</t>
    </rPh>
    <rPh sb="7" eb="9">
      <t>ゲンザイ</t>
    </rPh>
    <phoneticPr fontId="1"/>
  </si>
  <si>
    <t>雑誌等（⑪-2）</t>
    <rPh sb="0" eb="2">
      <t>ザッシ</t>
    </rPh>
    <rPh sb="2" eb="3">
      <t>トウ</t>
    </rPh>
    <phoneticPr fontId="4"/>
  </si>
  <si>
    <t>児　童</t>
    <rPh sb="0" eb="1">
      <t>コ</t>
    </rPh>
    <rPh sb="2" eb="3">
      <t>ワラベ</t>
    </rPh>
    <phoneticPr fontId="1"/>
  </si>
  <si>
    <t>一 　般</t>
    <rPh sb="0" eb="1">
      <t>イッ</t>
    </rPh>
    <rPh sb="3" eb="4">
      <t>ハン</t>
    </rPh>
    <phoneticPr fontId="1"/>
  </si>
  <si>
    <t>一般書</t>
    <rPh sb="0" eb="2">
      <t>イッパン</t>
    </rPh>
    <rPh sb="2" eb="3">
      <t>ショ</t>
    </rPh>
    <phoneticPr fontId="1"/>
  </si>
  <si>
    <t>～60歳</t>
    <rPh sb="3" eb="4">
      <t>サイ</t>
    </rPh>
    <phoneticPr fontId="1"/>
  </si>
  <si>
    <t>～70歳</t>
    <rPh sb="3" eb="4">
      <t>サイ</t>
    </rPh>
    <phoneticPr fontId="1"/>
  </si>
  <si>
    <t>71歳～</t>
    <rPh sb="2" eb="3">
      <t>サイ</t>
    </rPh>
    <phoneticPr fontId="1"/>
  </si>
  <si>
    <t>割合</t>
    <rPh sb="0" eb="2">
      <t>ワリアイ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</si>
  <si>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</si>
  <si>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</si>
  <si>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</si>
  <si>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</si>
  <si>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</si>
  <si>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</si>
  <si>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Ｅ／Ｄ</t>
    <phoneticPr fontId="1"/>
  </si>
  <si>
    <t>Ｅ／Ｂ</t>
    <phoneticPr fontId="1"/>
  </si>
  <si>
    <t>Ｂ／Ａ</t>
    <phoneticPr fontId="1"/>
  </si>
  <si>
    <t>Ｆ／Ａ</t>
    <phoneticPr fontId="1"/>
  </si>
  <si>
    <t>Ｅ／Ａ</t>
    <phoneticPr fontId="1"/>
  </si>
  <si>
    <t>TRC</t>
    <phoneticPr fontId="4"/>
  </si>
  <si>
    <t>除籍</t>
    <rPh sb="0" eb="2">
      <t>ジョセキ</t>
    </rPh>
    <phoneticPr fontId="1"/>
  </si>
  <si>
    <t>購入以外</t>
    <rPh sb="0" eb="2">
      <t>コウニュウ</t>
    </rPh>
    <rPh sb="2" eb="4">
      <t>イガイ</t>
    </rPh>
    <phoneticPr fontId="1"/>
  </si>
  <si>
    <t>増計</t>
    <rPh sb="0" eb="1">
      <t>ゾウ</t>
    </rPh>
    <rPh sb="1" eb="2">
      <t>ケイ</t>
    </rPh>
    <phoneticPr fontId="1"/>
  </si>
  <si>
    <t>差引計</t>
    <rPh sb="0" eb="1">
      <t>サ</t>
    </rPh>
    <rPh sb="1" eb="2">
      <t>ヒ</t>
    </rPh>
    <rPh sb="2" eb="3">
      <t>ケイ</t>
    </rPh>
    <phoneticPr fontId="4"/>
  </si>
  <si>
    <t>⑪-4　年間増減（雑誌AV関係除く）</t>
    <rPh sb="4" eb="6">
      <t>ネンカン</t>
    </rPh>
    <rPh sb="6" eb="8">
      <t>ゾウゲン</t>
    </rPh>
    <phoneticPr fontId="1"/>
  </si>
  <si>
    <t>⑫　ブース利用統計</t>
    <rPh sb="5" eb="7">
      <t>リヨウ</t>
    </rPh>
    <rPh sb="7" eb="9">
      <t>トウケイ</t>
    </rPh>
    <phoneticPr fontId="17"/>
  </si>
  <si>
    <t>来館者数</t>
    <rPh sb="0" eb="3">
      <t>ライカンシャ</t>
    </rPh>
    <rPh sb="3" eb="4">
      <t>スウ</t>
    </rPh>
    <phoneticPr fontId="6"/>
  </si>
  <si>
    <t>開館日数</t>
    <rPh sb="0" eb="2">
      <t>カイカン</t>
    </rPh>
    <rPh sb="2" eb="4">
      <t>ニッスウ</t>
    </rPh>
    <phoneticPr fontId="1"/>
  </si>
  <si>
    <t>来館者数</t>
    <rPh sb="0" eb="3">
      <t>ライカンシャ</t>
    </rPh>
    <rPh sb="3" eb="4">
      <t>スウ</t>
    </rPh>
    <phoneticPr fontId="1"/>
  </si>
  <si>
    <t>うちリクエスト</t>
    <phoneticPr fontId="1"/>
  </si>
  <si>
    <t>合計</t>
  </si>
  <si>
    <t>ノートＰＣ</t>
  </si>
  <si>
    <t>タブレット</t>
  </si>
  <si>
    <t>視聴覚</t>
  </si>
  <si>
    <t>学習席</t>
  </si>
  <si>
    <t>会議室</t>
    <rPh sb="0" eb="3">
      <t>カイギシツ</t>
    </rPh>
    <phoneticPr fontId="27"/>
  </si>
  <si>
    <t>　</t>
    <phoneticPr fontId="27"/>
  </si>
  <si>
    <t>4月</t>
    <phoneticPr fontId="27"/>
  </si>
  <si>
    <t>-</t>
    <phoneticPr fontId="27"/>
  </si>
  <si>
    <t>ﾃﾞｽｸﾄｯﾌﾟＰＣ</t>
    <phoneticPr fontId="4"/>
  </si>
  <si>
    <t xml:space="preserve">団体1・・学校、教育関連施設、行政機関
団体2・・ボランティア団体等、園外保育
団体3・・職員
</t>
    <rPh sb="0" eb="2">
      <t>ダンタイ</t>
    </rPh>
    <rPh sb="5" eb="7">
      <t>ガッコウ</t>
    </rPh>
    <rPh sb="8" eb="10">
      <t>キョウイク</t>
    </rPh>
    <rPh sb="10" eb="12">
      <t>カンレン</t>
    </rPh>
    <rPh sb="12" eb="14">
      <t>シセツ</t>
    </rPh>
    <rPh sb="15" eb="17">
      <t>ギョウセイ</t>
    </rPh>
    <rPh sb="17" eb="19">
      <t>キカン</t>
    </rPh>
    <rPh sb="20" eb="22">
      <t>ダンタイ</t>
    </rPh>
    <rPh sb="31" eb="34">
      <t>ダンタイトウ</t>
    </rPh>
    <rPh sb="35" eb="37">
      <t>エンガイ</t>
    </rPh>
    <rPh sb="37" eb="39">
      <t>ホイク</t>
    </rPh>
    <rPh sb="40" eb="42">
      <t>ダンタイ</t>
    </rPh>
    <rPh sb="45" eb="47">
      <t>ショクイン</t>
    </rPh>
    <phoneticPr fontId="4"/>
  </si>
  <si>
    <t>平成30年度　図書館の利用状況</t>
    <rPh sb="0" eb="2">
      <t>ヘイセイ</t>
    </rPh>
    <rPh sb="4" eb="6">
      <t>ネンド</t>
    </rPh>
    <rPh sb="7" eb="10">
      <t>トショカン</t>
    </rPh>
    <rPh sb="11" eb="13">
      <t>リヨウ</t>
    </rPh>
    <rPh sb="13" eb="15">
      <t>ジョウキョウ</t>
    </rPh>
    <phoneticPr fontId="6"/>
  </si>
  <si>
    <t>Ｈ30</t>
    <phoneticPr fontId="1"/>
  </si>
  <si>
    <t>Ｈ29</t>
    <phoneticPr fontId="1"/>
  </si>
  <si>
    <t>点字・録音</t>
    <rPh sb="0" eb="2">
      <t>テンジ</t>
    </rPh>
    <rPh sb="3" eb="5">
      <t>ロクオン</t>
    </rPh>
    <phoneticPr fontId="1"/>
  </si>
  <si>
    <t>相互貸借</t>
    <rPh sb="0" eb="2">
      <t>ソウゴ</t>
    </rPh>
    <rPh sb="2" eb="4">
      <t>タイシャク</t>
    </rPh>
    <phoneticPr fontId="1"/>
  </si>
  <si>
    <t>⑪-1分類別図書冊数（雑誌・AV関係除く）</t>
    <rPh sb="3" eb="5">
      <t>ブンルイ</t>
    </rPh>
    <rPh sb="5" eb="6">
      <t>ベツ</t>
    </rPh>
    <rPh sb="6" eb="8">
      <t>トショ</t>
    </rPh>
    <rPh sb="8" eb="10">
      <t>サツスウ</t>
    </rPh>
    <rPh sb="11" eb="13">
      <t>ザッシ</t>
    </rPh>
    <rPh sb="16" eb="18">
      <t>カンケイ</t>
    </rPh>
    <rPh sb="18" eb="19">
      <t>ノゾ</t>
    </rPh>
    <phoneticPr fontId="1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</si>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</sst>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7" formatCode="#,##0_);\(#,##0\)"/>
    <numFmt numFmtId="178" formatCode="#,##0.0_);\(#,##0.0\)"/>
    <numFmt numFmtId="179" formatCode="#,##0.0;[Red]\-#,##0.0"/>
    <numFmt numFmtId="180" formatCode="#,##0;&quot;▲ &quot;#,##0"/>
    <numFmt numFmtId="181" formatCode="#,##0_ ;[Red]\-#,##0\ 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/>
  </cellStyleXfs>
  <cellXfs count="344">
    <xf numFmtId="0" fontId="0" fillId="0" borderId="0" xfId="0">
      <alignment vertical="center"/>
    </xf>
    <xf numFmtId="38" fontId="2" fillId="0" borderId="0" xfId="2" applyFont="1" applyAlignment="1">
      <alignment vertical="center"/>
    </xf>
    <xf numFmtId="38" fontId="9" fillId="0" borderId="0" xfId="2" applyFont="1" applyAlignment="1">
      <alignment vertical="center"/>
    </xf>
    <xf numFmtId="38" fontId="3" fillId="0" borderId="0" xfId="2" applyFont="1" applyAlignment="1">
      <alignment vertical="center"/>
    </xf>
    <xf numFmtId="38" fontId="10" fillId="0" borderId="0" xfId="2" applyFont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38" fontId="5" fillId="0" borderId="0" xfId="2" applyFont="1" applyAlignme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177" fontId="12" fillId="0" borderId="0" xfId="0" applyNumberFormat="1" applyFont="1" applyBorder="1" applyAlignment="1" applyProtection="1">
      <alignment vertical="center"/>
      <protection locked="0"/>
    </xf>
    <xf numFmtId="0" fontId="13" fillId="0" borderId="0" xfId="0" applyFont="1">
      <alignment vertical="center"/>
    </xf>
    <xf numFmtId="38" fontId="13" fillId="0" borderId="1" xfId="2" applyFont="1" applyBorder="1">
      <alignment vertical="center"/>
    </xf>
    <xf numFmtId="38" fontId="13" fillId="0" borderId="0" xfId="2" applyFont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180" fontId="13" fillId="0" borderId="1" xfId="2" applyNumberFormat="1" applyFont="1" applyBorder="1">
      <alignment vertical="center"/>
    </xf>
    <xf numFmtId="38" fontId="13" fillId="0" borderId="0" xfId="2" applyFont="1" applyBorder="1" applyAlignment="1">
      <alignment horizontal="right" vertical="center"/>
    </xf>
    <xf numFmtId="0" fontId="14" fillId="0" borderId="0" xfId="0" applyFont="1">
      <alignment vertical="center"/>
    </xf>
    <xf numFmtId="0" fontId="13" fillId="0" borderId="3" xfId="0" applyFont="1" applyBorder="1" applyAlignment="1">
      <alignment horizontal="center" vertical="center"/>
    </xf>
    <xf numFmtId="180" fontId="13" fillId="0" borderId="4" xfId="2" applyNumberFormat="1" applyFont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181" fontId="8" fillId="0" borderId="0" xfId="2" applyNumberFormat="1" applyFont="1">
      <alignment vertical="center"/>
    </xf>
    <xf numFmtId="0" fontId="13" fillId="0" borderId="6" xfId="0" applyFont="1" applyBorder="1" applyAlignment="1">
      <alignment horizontal="center" vertical="center"/>
    </xf>
    <xf numFmtId="38" fontId="13" fillId="0" borderId="7" xfId="2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38" fontId="13" fillId="0" borderId="10" xfId="2" applyFont="1" applyBorder="1">
      <alignment vertical="center"/>
    </xf>
    <xf numFmtId="180" fontId="13" fillId="0" borderId="7" xfId="2" applyNumberFormat="1" applyFont="1" applyBorder="1" applyAlignment="1">
      <alignment vertical="center"/>
    </xf>
    <xf numFmtId="180" fontId="13" fillId="0" borderId="8" xfId="2" applyNumberFormat="1" applyFont="1" applyBorder="1" applyAlignment="1">
      <alignment vertical="center"/>
    </xf>
    <xf numFmtId="180" fontId="13" fillId="0" borderId="10" xfId="2" applyNumberFormat="1" applyFont="1" applyBorder="1">
      <alignment vertical="center"/>
    </xf>
    <xf numFmtId="180" fontId="13" fillId="0" borderId="11" xfId="2" applyNumberFormat="1" applyFont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38" fontId="13" fillId="0" borderId="12" xfId="2" applyFont="1" applyBorder="1" applyAlignment="1">
      <alignment vertical="center"/>
    </xf>
    <xf numFmtId="38" fontId="9" fillId="0" borderId="0" xfId="2" applyFont="1" applyBorder="1" applyAlignment="1">
      <alignment horizontal="center" vertical="center"/>
    </xf>
    <xf numFmtId="38" fontId="13" fillId="0" borderId="0" xfId="2" applyFont="1" applyBorder="1" applyAlignment="1">
      <alignment vertical="center" wrapText="1"/>
    </xf>
    <xf numFmtId="181" fontId="8" fillId="2" borderId="0" xfId="2" applyNumberFormat="1" applyFont="1" applyFill="1">
      <alignment vertical="center"/>
    </xf>
    <xf numFmtId="181" fontId="19" fillId="0" borderId="0" xfId="2" applyNumberFormat="1" applyFont="1" applyAlignment="1">
      <alignment vertical="center"/>
    </xf>
    <xf numFmtId="38" fontId="2" fillId="0" borderId="3" xfId="2" applyFont="1" applyBorder="1" applyAlignment="1">
      <alignment horizontal="center" vertical="center"/>
    </xf>
    <xf numFmtId="38" fontId="2" fillId="0" borderId="13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 shrinkToFit="1"/>
    </xf>
    <xf numFmtId="38" fontId="2" fillId="0" borderId="14" xfId="2" applyFont="1" applyBorder="1" applyAlignment="1">
      <alignment horizontal="center" vertical="center"/>
    </xf>
    <xf numFmtId="38" fontId="2" fillId="0" borderId="15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38" fontId="2" fillId="0" borderId="10" xfId="2" applyFont="1" applyBorder="1">
      <alignment vertical="center"/>
    </xf>
    <xf numFmtId="38" fontId="2" fillId="0" borderId="12" xfId="2" applyFont="1" applyBorder="1">
      <alignment vertical="center"/>
    </xf>
    <xf numFmtId="180" fontId="2" fillId="0" borderId="16" xfId="2" applyNumberFormat="1" applyFont="1" applyBorder="1" applyAlignment="1">
      <alignment vertical="center"/>
    </xf>
    <xf numFmtId="180" fontId="2" fillId="0" borderId="17" xfId="2" applyNumberFormat="1" applyFont="1" applyBorder="1">
      <alignment vertical="center"/>
    </xf>
    <xf numFmtId="181" fontId="2" fillId="0" borderId="18" xfId="2" applyNumberFormat="1" applyFont="1" applyBorder="1" applyAlignment="1">
      <alignment horizontal="center" vertical="center"/>
    </xf>
    <xf numFmtId="181" fontId="2" fillId="2" borderId="19" xfId="2" applyNumberFormat="1" applyFont="1" applyFill="1" applyBorder="1">
      <alignment vertical="center"/>
    </xf>
    <xf numFmtId="181" fontId="2" fillId="2" borderId="20" xfId="2" applyNumberFormat="1" applyFont="1" applyFill="1" applyBorder="1">
      <alignment vertical="center"/>
    </xf>
    <xf numFmtId="181" fontId="2" fillId="2" borderId="21" xfId="2" applyNumberFormat="1" applyFont="1" applyFill="1" applyBorder="1">
      <alignment vertical="center"/>
    </xf>
    <xf numFmtId="181" fontId="2" fillId="0" borderId="22" xfId="2" applyNumberFormat="1" applyFont="1" applyBorder="1" applyAlignment="1">
      <alignment horizontal="center" vertical="center"/>
    </xf>
    <xf numFmtId="180" fontId="2" fillId="0" borderId="23" xfId="2" applyNumberFormat="1" applyFont="1" applyBorder="1">
      <alignment vertical="center"/>
    </xf>
    <xf numFmtId="180" fontId="2" fillId="0" borderId="16" xfId="2" applyNumberFormat="1" applyFont="1" applyBorder="1">
      <alignment vertical="center"/>
    </xf>
    <xf numFmtId="180" fontId="2" fillId="0" borderId="24" xfId="2" applyNumberFormat="1" applyFont="1" applyBorder="1">
      <alignment vertical="center"/>
    </xf>
    <xf numFmtId="180" fontId="2" fillId="0" borderId="25" xfId="2" applyNumberFormat="1" applyFont="1" applyBorder="1">
      <alignment vertical="center"/>
    </xf>
    <xf numFmtId="181" fontId="2" fillId="0" borderId="26" xfId="2" applyNumberFormat="1" applyFont="1" applyBorder="1" applyAlignment="1">
      <alignment horizontal="center" vertical="center"/>
    </xf>
    <xf numFmtId="181" fontId="2" fillId="0" borderId="27" xfId="2" applyNumberFormat="1" applyFont="1" applyBorder="1" applyAlignment="1">
      <alignment horizontal="center" vertical="center"/>
    </xf>
    <xf numFmtId="181" fontId="2" fillId="0" borderId="13" xfId="2" applyNumberFormat="1" applyFont="1" applyBorder="1" applyAlignment="1">
      <alignment horizontal="center" vertical="center"/>
    </xf>
    <xf numFmtId="181" fontId="2" fillId="0" borderId="28" xfId="2" applyNumberFormat="1" applyFont="1" applyBorder="1" applyAlignment="1">
      <alignment horizontal="center" vertical="center"/>
    </xf>
    <xf numFmtId="0" fontId="20" fillId="0" borderId="0" xfId="0" applyFont="1">
      <alignment vertical="center"/>
    </xf>
    <xf numFmtId="38" fontId="2" fillId="0" borderId="0" xfId="2" applyFont="1">
      <alignment vertical="center"/>
    </xf>
    <xf numFmtId="38" fontId="2" fillId="0" borderId="0" xfId="2" applyFont="1" applyBorder="1" applyAlignment="1">
      <alignment horizontal="center" vertical="center"/>
    </xf>
    <xf numFmtId="38" fontId="2" fillId="0" borderId="0" xfId="2" applyFont="1" applyBorder="1">
      <alignment vertical="center"/>
    </xf>
    <xf numFmtId="180" fontId="2" fillId="0" borderId="0" xfId="2" applyNumberFormat="1" applyFont="1" applyBorder="1">
      <alignment vertical="center"/>
    </xf>
    <xf numFmtId="181" fontId="19" fillId="0" borderId="0" xfId="2" applyNumberFormat="1" applyFont="1">
      <alignment vertical="center"/>
    </xf>
    <xf numFmtId="181" fontId="19" fillId="0" borderId="0" xfId="2" applyNumberFormat="1" applyFont="1" applyBorder="1">
      <alignment vertical="center"/>
    </xf>
    <xf numFmtId="181" fontId="19" fillId="0" borderId="0" xfId="2" applyNumberFormat="1" applyFont="1" applyFill="1" applyBorder="1">
      <alignment vertical="center"/>
    </xf>
    <xf numFmtId="181" fontId="19" fillId="0" borderId="0" xfId="2" applyNumberFormat="1" applyFont="1" applyBorder="1" applyAlignment="1">
      <alignment horizontal="center" vertical="center"/>
    </xf>
    <xf numFmtId="10" fontId="19" fillId="0" borderId="0" xfId="1" applyNumberFormat="1" applyFont="1" applyBorder="1">
      <alignment vertical="center"/>
    </xf>
    <xf numFmtId="181" fontId="19" fillId="0" borderId="0" xfId="2" applyNumberFormat="1" applyFont="1" applyBorder="1" applyAlignment="1">
      <alignment vertical="center" wrapText="1"/>
    </xf>
    <xf numFmtId="181" fontId="19" fillId="2" borderId="0" xfId="2" applyNumberFormat="1" applyFont="1" applyFill="1">
      <alignment vertical="center"/>
    </xf>
    <xf numFmtId="181" fontId="19" fillId="2" borderId="0" xfId="2" applyNumberFormat="1" applyFont="1" applyFill="1" applyBorder="1">
      <alignment vertical="center"/>
    </xf>
    <xf numFmtId="181" fontId="19" fillId="2" borderId="0" xfId="2" applyNumberFormat="1" applyFont="1" applyFill="1" applyBorder="1" applyAlignment="1">
      <alignment vertical="center" wrapText="1"/>
    </xf>
    <xf numFmtId="181" fontId="19" fillId="0" borderId="0" xfId="2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181" fontId="19" fillId="0" borderId="0" xfId="2" applyNumberFormat="1" applyFont="1" applyAlignment="1">
      <alignment vertical="center" wrapText="1"/>
    </xf>
    <xf numFmtId="181" fontId="19" fillId="0" borderId="0" xfId="2" applyNumberFormat="1" applyFont="1" applyBorder="1" applyAlignment="1">
      <alignment horizontal="left" vertical="center" wrapText="1"/>
    </xf>
    <xf numFmtId="181" fontId="2" fillId="0" borderId="0" xfId="2" applyNumberFormat="1" applyFont="1">
      <alignment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3" xfId="2" applyNumberFormat="1" applyFont="1" applyBorder="1" applyAlignment="1">
      <alignment horizontal="center" vertical="center"/>
    </xf>
    <xf numFmtId="181" fontId="2" fillId="0" borderId="14" xfId="2" applyNumberFormat="1" applyFont="1" applyBorder="1" applyAlignment="1">
      <alignment horizontal="center" vertical="center"/>
    </xf>
    <xf numFmtId="181" fontId="2" fillId="0" borderId="0" xfId="2" applyNumberFormat="1" applyFont="1" applyBorder="1" applyAlignment="1">
      <alignment horizontal="center" vertical="center"/>
    </xf>
    <xf numFmtId="181" fontId="2" fillId="0" borderId="0" xfId="2" applyNumberFormat="1" applyFont="1" applyFill="1" applyBorder="1" applyAlignment="1">
      <alignment horizontal="center" vertical="center"/>
    </xf>
    <xf numFmtId="181" fontId="2" fillId="0" borderId="30" xfId="2" applyNumberFormat="1" applyFont="1" applyBorder="1" applyAlignment="1">
      <alignment horizontal="center" vertical="center"/>
    </xf>
    <xf numFmtId="181" fontId="2" fillId="0" borderId="2" xfId="2" applyNumberFormat="1" applyFont="1" applyBorder="1">
      <alignment vertical="center"/>
    </xf>
    <xf numFmtId="181" fontId="2" fillId="0" borderId="31" xfId="2" applyNumberFormat="1" applyFont="1" applyBorder="1">
      <alignment vertical="center"/>
    </xf>
    <xf numFmtId="181" fontId="2" fillId="0" borderId="0" xfId="2" applyNumberFormat="1" applyFont="1" applyBorder="1">
      <alignment vertical="center"/>
    </xf>
    <xf numFmtId="181" fontId="2" fillId="0" borderId="32" xfId="2" applyNumberFormat="1" applyFont="1" applyBorder="1" applyAlignment="1">
      <alignment horizontal="center" vertical="center"/>
    </xf>
    <xf numFmtId="10" fontId="2" fillId="0" borderId="33" xfId="1" applyNumberFormat="1" applyFont="1" applyBorder="1">
      <alignment vertical="center"/>
    </xf>
    <xf numFmtId="10" fontId="2" fillId="0" borderId="34" xfId="1" applyNumberFormat="1" applyFont="1" applyBorder="1">
      <alignment vertical="center"/>
    </xf>
    <xf numFmtId="10" fontId="2" fillId="0" borderId="0" xfId="1" applyNumberFormat="1" applyFont="1" applyBorder="1">
      <alignment vertical="center"/>
    </xf>
    <xf numFmtId="181" fontId="2" fillId="0" borderId="0" xfId="2" applyNumberFormat="1" applyFont="1" applyAlignment="1">
      <alignment vertical="center"/>
    </xf>
    <xf numFmtId="181" fontId="2" fillId="2" borderId="0" xfId="2" applyNumberFormat="1" applyFont="1" applyFill="1">
      <alignment vertical="center"/>
    </xf>
    <xf numFmtId="181" fontId="2" fillId="2" borderId="3" xfId="2" applyNumberFormat="1" applyFont="1" applyFill="1" applyBorder="1" applyAlignment="1">
      <alignment horizontal="center" vertical="center"/>
    </xf>
    <xf numFmtId="181" fontId="2" fillId="2" borderId="35" xfId="2" applyNumberFormat="1" applyFont="1" applyFill="1" applyBorder="1" applyAlignment="1">
      <alignment horizontal="center" vertical="center"/>
    </xf>
    <xf numFmtId="181" fontId="2" fillId="2" borderId="36" xfId="2" applyNumberFormat="1" applyFont="1" applyFill="1" applyBorder="1" applyAlignment="1">
      <alignment horizontal="center" vertical="center"/>
    </xf>
    <xf numFmtId="181" fontId="2" fillId="2" borderId="37" xfId="2" applyNumberFormat="1" applyFont="1" applyFill="1" applyBorder="1" applyAlignment="1">
      <alignment horizontal="center" vertical="center"/>
    </xf>
    <xf numFmtId="181" fontId="2" fillId="2" borderId="0" xfId="2" applyNumberFormat="1" applyFont="1" applyFill="1" applyBorder="1">
      <alignment vertical="center"/>
    </xf>
    <xf numFmtId="181" fontId="2" fillId="2" borderId="1" xfId="2" applyNumberFormat="1" applyFont="1" applyFill="1" applyBorder="1">
      <alignment vertical="center"/>
    </xf>
    <xf numFmtId="181" fontId="2" fillId="2" borderId="15" xfId="2" applyNumberFormat="1" applyFont="1" applyFill="1" applyBorder="1">
      <alignment vertical="center"/>
    </xf>
    <xf numFmtId="181" fontId="2" fillId="2" borderId="38" xfId="2" applyNumberFormat="1" applyFont="1" applyFill="1" applyBorder="1">
      <alignment vertical="center"/>
    </xf>
    <xf numFmtId="181" fontId="2" fillId="2" borderId="39" xfId="2" applyNumberFormat="1" applyFont="1" applyFill="1" applyBorder="1">
      <alignment vertical="center"/>
    </xf>
    <xf numFmtId="181" fontId="2" fillId="2" borderId="40" xfId="2" applyNumberFormat="1" applyFont="1" applyFill="1" applyBorder="1">
      <alignment vertical="center"/>
    </xf>
    <xf numFmtId="181" fontId="2" fillId="2" borderId="41" xfId="2" applyNumberFormat="1" applyFont="1" applyFill="1" applyBorder="1">
      <alignment vertical="center"/>
    </xf>
    <xf numFmtId="181" fontId="2" fillId="2" borderId="31" xfId="2" applyNumberFormat="1" applyFont="1" applyFill="1" applyBorder="1">
      <alignment vertical="center"/>
    </xf>
    <xf numFmtId="181" fontId="2" fillId="2" borderId="16" xfId="2" applyNumberFormat="1" applyFont="1" applyFill="1" applyBorder="1">
      <alignment vertical="center"/>
    </xf>
    <xf numFmtId="181" fontId="2" fillId="2" borderId="24" xfId="2" applyNumberFormat="1" applyFont="1" applyFill="1" applyBorder="1">
      <alignment vertical="center"/>
    </xf>
    <xf numFmtId="181" fontId="2" fillId="2" borderId="17" xfId="2" applyNumberFormat="1" applyFont="1" applyFill="1" applyBorder="1">
      <alignment vertical="center"/>
    </xf>
    <xf numFmtId="38" fontId="19" fillId="0" borderId="0" xfId="2" applyFont="1" applyAlignment="1">
      <alignment vertical="center"/>
    </xf>
    <xf numFmtId="38" fontId="19" fillId="0" borderId="0" xfId="2" applyFont="1" applyBorder="1" applyAlignment="1">
      <alignment vertical="center"/>
    </xf>
    <xf numFmtId="38" fontId="19" fillId="0" borderId="0" xfId="2" applyFont="1" applyBorder="1" applyAlignment="1">
      <alignment horizontal="center" vertical="center"/>
    </xf>
    <xf numFmtId="38" fontId="19" fillId="0" borderId="0" xfId="2" applyFont="1" applyFill="1" applyBorder="1" applyAlignment="1">
      <alignment vertical="center"/>
    </xf>
    <xf numFmtId="38" fontId="19" fillId="0" borderId="42" xfId="2" applyFont="1" applyBorder="1" applyAlignment="1">
      <alignment horizontal="center" vertical="center"/>
    </xf>
    <xf numFmtId="38" fontId="19" fillId="0" borderId="42" xfId="2" applyFont="1" applyBorder="1" applyAlignment="1">
      <alignment vertical="center"/>
    </xf>
    <xf numFmtId="38" fontId="19" fillId="0" borderId="0" xfId="2" applyFont="1" applyFill="1" applyBorder="1" applyAlignment="1">
      <alignment horizontal="center"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178" fontId="21" fillId="0" borderId="0" xfId="0" applyNumberFormat="1" applyFont="1" applyBorder="1" applyAlignment="1" applyProtection="1">
      <alignment vertical="center"/>
    </xf>
    <xf numFmtId="177" fontId="22" fillId="0" borderId="43" xfId="0" applyNumberFormat="1" applyFont="1" applyBorder="1" applyAlignment="1" applyProtection="1">
      <alignment horizontal="right" vertical="center"/>
      <protection locked="0"/>
    </xf>
    <xf numFmtId="177" fontId="22" fillId="0" borderId="44" xfId="0" applyNumberFormat="1" applyFont="1" applyBorder="1" applyAlignment="1" applyProtection="1">
      <alignment horizontal="right" vertical="center"/>
      <protection locked="0"/>
    </xf>
    <xf numFmtId="177" fontId="22" fillId="0" borderId="20" xfId="0" applyNumberFormat="1" applyFont="1" applyBorder="1" applyAlignment="1" applyProtection="1">
      <alignment vertical="center"/>
      <protection locked="0"/>
    </xf>
    <xf numFmtId="177" fontId="22" fillId="0" borderId="45" xfId="0" applyNumberFormat="1" applyFont="1" applyBorder="1" applyAlignment="1" applyProtection="1">
      <alignment vertical="center"/>
      <protection locked="0"/>
    </xf>
    <xf numFmtId="177" fontId="22" fillId="0" borderId="46" xfId="0" applyNumberFormat="1" applyFont="1" applyBorder="1" applyAlignment="1" applyProtection="1">
      <alignment horizontal="right" vertical="center"/>
      <protection locked="0"/>
    </xf>
    <xf numFmtId="177" fontId="22" fillId="0" borderId="47" xfId="0" applyNumberFormat="1" applyFont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2" fillId="0" borderId="48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49" xfId="0" applyFont="1" applyBorder="1" applyAlignment="1" applyProtection="1">
      <alignment horizontal="center" vertical="center"/>
      <protection locked="0"/>
    </xf>
    <xf numFmtId="0" fontId="24" fillId="0" borderId="50" xfId="0" applyFont="1" applyBorder="1" applyAlignment="1" applyProtection="1">
      <alignment horizontal="center" vertical="center"/>
      <protection locked="0"/>
    </xf>
    <xf numFmtId="0" fontId="24" fillId="0" borderId="51" xfId="0" applyFont="1" applyBorder="1" applyAlignment="1" applyProtection="1">
      <alignment horizontal="center" vertical="center"/>
      <protection locked="0"/>
    </xf>
    <xf numFmtId="0" fontId="24" fillId="0" borderId="52" xfId="0" applyFont="1" applyBorder="1" applyAlignment="1" applyProtection="1">
      <alignment horizontal="center" vertical="center"/>
      <protection locked="0"/>
    </xf>
    <xf numFmtId="0" fontId="24" fillId="0" borderId="53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177" fontId="22" fillId="0" borderId="54" xfId="0" applyNumberFormat="1" applyFont="1" applyFill="1" applyBorder="1" applyAlignment="1" applyProtection="1">
      <alignment vertical="center"/>
      <protection locked="0"/>
    </xf>
    <xf numFmtId="178" fontId="22" fillId="0" borderId="1" xfId="0" applyNumberFormat="1" applyFont="1" applyBorder="1" applyAlignment="1" applyProtection="1">
      <alignment vertical="center"/>
    </xf>
    <xf numFmtId="178" fontId="22" fillId="0" borderId="55" xfId="0" applyNumberFormat="1" applyFont="1" applyBorder="1" applyAlignment="1" applyProtection="1">
      <alignment vertical="center"/>
    </xf>
    <xf numFmtId="177" fontId="22" fillId="0" borderId="12" xfId="0" applyNumberFormat="1" applyFont="1" applyBorder="1" applyAlignment="1" applyProtection="1">
      <alignment vertical="center"/>
      <protection locked="0"/>
    </xf>
    <xf numFmtId="178" fontId="22" fillId="0" borderId="2" xfId="0" applyNumberFormat="1" applyFont="1" applyBorder="1" applyAlignment="1" applyProtection="1">
      <alignment vertical="center"/>
    </xf>
    <xf numFmtId="178" fontId="22" fillId="0" borderId="56" xfId="0" applyNumberFormat="1" applyFont="1" applyBorder="1" applyAlignment="1" applyProtection="1">
      <alignment vertical="center"/>
    </xf>
    <xf numFmtId="178" fontId="22" fillId="0" borderId="57" xfId="0" applyNumberFormat="1" applyFont="1" applyBorder="1" applyAlignment="1" applyProtection="1">
      <alignment vertical="center"/>
    </xf>
    <xf numFmtId="177" fontId="22" fillId="0" borderId="31" xfId="0" applyNumberFormat="1" applyFont="1" applyBorder="1" applyAlignment="1" applyProtection="1">
      <alignment vertical="center"/>
      <protection locked="0"/>
    </xf>
    <xf numFmtId="177" fontId="22" fillId="0" borderId="43" xfId="0" applyNumberFormat="1" applyFont="1" applyBorder="1" applyAlignment="1" applyProtection="1">
      <alignment vertical="center"/>
    </xf>
    <xf numFmtId="177" fontId="22" fillId="0" borderId="44" xfId="0" applyNumberFormat="1" applyFont="1" applyBorder="1" applyAlignment="1" applyProtection="1">
      <alignment vertical="center"/>
    </xf>
    <xf numFmtId="177" fontId="22" fillId="0" borderId="46" xfId="0" applyNumberFormat="1" applyFont="1" applyBorder="1" applyAlignment="1" applyProtection="1">
      <alignment vertical="center"/>
    </xf>
    <xf numFmtId="178" fontId="22" fillId="0" borderId="4" xfId="0" applyNumberFormat="1" applyFont="1" applyBorder="1" applyAlignment="1" applyProtection="1">
      <alignment vertical="center"/>
    </xf>
    <xf numFmtId="178" fontId="22" fillId="0" borderId="58" xfId="0" applyNumberFormat="1" applyFont="1" applyBorder="1" applyAlignment="1" applyProtection="1">
      <alignment vertical="center"/>
    </xf>
    <xf numFmtId="178" fontId="22" fillId="0" borderId="59" xfId="0" applyNumberFormat="1" applyFont="1" applyBorder="1" applyAlignment="1" applyProtection="1">
      <alignment vertical="center"/>
    </xf>
    <xf numFmtId="177" fontId="22" fillId="0" borderId="60" xfId="0" applyNumberFormat="1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22" fillId="0" borderId="39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178" fontId="24" fillId="0" borderId="0" xfId="0" applyNumberFormat="1" applyFont="1" applyBorder="1" applyAlignment="1" applyProtection="1">
      <alignment vertical="center"/>
    </xf>
    <xf numFmtId="0" fontId="22" fillId="0" borderId="2" xfId="0" applyFont="1" applyBorder="1" applyAlignment="1" applyProtection="1">
      <alignment horizontal="center" vertical="center"/>
      <protection locked="0"/>
    </xf>
    <xf numFmtId="177" fontId="22" fillId="0" borderId="61" xfId="0" applyNumberFormat="1" applyFont="1" applyBorder="1" applyAlignment="1" applyProtection="1">
      <alignment horizontal="right" vertical="center"/>
      <protection locked="0"/>
    </xf>
    <xf numFmtId="177" fontId="22" fillId="0" borderId="20" xfId="0" applyNumberFormat="1" applyFont="1" applyBorder="1" applyAlignment="1" applyProtection="1">
      <alignment vertical="center"/>
    </xf>
    <xf numFmtId="177" fontId="22" fillId="0" borderId="2" xfId="0" applyNumberFormat="1" applyFont="1" applyBorder="1" applyAlignment="1" applyProtection="1">
      <alignment vertical="center"/>
      <protection locked="0"/>
    </xf>
    <xf numFmtId="177" fontId="22" fillId="0" borderId="2" xfId="0" applyNumberFormat="1" applyFont="1" applyBorder="1" applyAlignment="1" applyProtection="1">
      <alignment horizontal="right" vertical="center"/>
      <protection locked="0"/>
    </xf>
    <xf numFmtId="177" fontId="22" fillId="0" borderId="62" xfId="0" applyNumberFormat="1" applyFont="1" applyBorder="1" applyAlignment="1" applyProtection="1">
      <alignment vertical="center"/>
    </xf>
    <xf numFmtId="177" fontId="22" fillId="0" borderId="20" xfId="0" applyNumberFormat="1" applyFont="1" applyBorder="1" applyAlignment="1" applyProtection="1">
      <alignment vertical="center" shrinkToFit="1"/>
    </xf>
    <xf numFmtId="38" fontId="2" fillId="0" borderId="43" xfId="2" applyFont="1" applyBorder="1" applyAlignment="1">
      <alignment vertical="center"/>
    </xf>
    <xf numFmtId="179" fontId="2" fillId="0" borderId="43" xfId="2" applyNumberFormat="1" applyFont="1" applyBorder="1" applyAlignment="1">
      <alignment horizontal="right" vertical="center"/>
    </xf>
    <xf numFmtId="179" fontId="2" fillId="0" borderId="64" xfId="2" applyNumberFormat="1" applyFont="1" applyBorder="1" applyAlignment="1">
      <alignment horizontal="right" vertical="center"/>
    </xf>
    <xf numFmtId="38" fontId="2" fillId="0" borderId="43" xfId="2" applyFont="1" applyBorder="1" applyAlignment="1">
      <alignment horizontal="right" vertical="center"/>
    </xf>
    <xf numFmtId="38" fontId="15" fillId="0" borderId="0" xfId="2" applyFont="1" applyAlignment="1">
      <alignment vertical="center"/>
    </xf>
    <xf numFmtId="38" fontId="2" fillId="0" borderId="1" xfId="2" applyFont="1" applyBorder="1" applyAlignment="1">
      <alignment horizontal="center" vertical="center"/>
    </xf>
    <xf numFmtId="38" fontId="2" fillId="0" borderId="63" xfId="2" applyFont="1" applyBorder="1" applyAlignment="1">
      <alignment horizontal="center" vertical="center"/>
    </xf>
    <xf numFmtId="38" fontId="2" fillId="0" borderId="30" xfId="2" applyFont="1" applyBorder="1" applyAlignment="1">
      <alignment horizontal="center" vertical="center"/>
    </xf>
    <xf numFmtId="38" fontId="2" fillId="0" borderId="2" xfId="2" applyFont="1" applyBorder="1" applyAlignment="1">
      <alignment horizontal="right" vertical="center"/>
    </xf>
    <xf numFmtId="179" fontId="2" fillId="0" borderId="2" xfId="2" applyNumberFormat="1" applyFont="1" applyBorder="1" applyAlignment="1">
      <alignment horizontal="right" vertical="center"/>
    </xf>
    <xf numFmtId="179" fontId="2" fillId="0" borderId="65" xfId="2" applyNumberFormat="1" applyFont="1" applyBorder="1" applyAlignment="1">
      <alignment horizontal="right" vertical="center"/>
    </xf>
    <xf numFmtId="181" fontId="2" fillId="0" borderId="1" xfId="2" applyNumberFormat="1" applyFont="1" applyBorder="1" applyAlignment="1">
      <alignment horizontal="center" vertical="center"/>
    </xf>
    <xf numFmtId="181" fontId="2" fillId="0" borderId="10" xfId="2" applyNumberFormat="1" applyFont="1" applyBorder="1" applyAlignment="1">
      <alignment horizontal="center" vertical="center"/>
    </xf>
    <xf numFmtId="181" fontId="2" fillId="0" borderId="1" xfId="2" applyNumberFormat="1" applyFont="1" applyBorder="1">
      <alignment vertical="center"/>
    </xf>
    <xf numFmtId="181" fontId="2" fillId="0" borderId="66" xfId="2" applyNumberFormat="1" applyFont="1" applyBorder="1" applyAlignment="1">
      <alignment horizontal="center" vertical="center"/>
    </xf>
    <xf numFmtId="181" fontId="2" fillId="0" borderId="63" xfId="2" applyNumberFormat="1" applyFont="1" applyBorder="1">
      <alignment vertical="center"/>
    </xf>
    <xf numFmtId="181" fontId="2" fillId="0" borderId="35" xfId="2" applyNumberFormat="1" applyFont="1" applyBorder="1" applyAlignment="1">
      <alignment horizontal="center" vertical="center"/>
    </xf>
    <xf numFmtId="181" fontId="2" fillId="0" borderId="6" xfId="2" applyNumberFormat="1" applyFont="1" applyFill="1" applyBorder="1" applyAlignment="1">
      <alignment horizontal="center" vertical="center"/>
    </xf>
    <xf numFmtId="181" fontId="2" fillId="0" borderId="15" xfId="2" applyNumberFormat="1" applyFont="1" applyBorder="1" applyAlignment="1">
      <alignment vertical="center"/>
    </xf>
    <xf numFmtId="181" fontId="2" fillId="0" borderId="1" xfId="2" applyNumberFormat="1" applyFont="1" applyBorder="1" applyAlignment="1">
      <alignment vertical="center"/>
    </xf>
    <xf numFmtId="181" fontId="2" fillId="0" borderId="10" xfId="2" applyNumberFormat="1" applyFont="1" applyFill="1" applyBorder="1" applyAlignment="1">
      <alignment vertical="center"/>
    </xf>
    <xf numFmtId="181" fontId="2" fillId="0" borderId="7" xfId="2" applyNumberFormat="1" applyFont="1" applyBorder="1">
      <alignment vertical="center"/>
    </xf>
    <xf numFmtId="38" fontId="2" fillId="0" borderId="1" xfId="2" applyFont="1" applyFill="1" applyBorder="1" applyAlignment="1">
      <alignment vertical="center"/>
    </xf>
    <xf numFmtId="38" fontId="2" fillId="0" borderId="67" xfId="2" applyFont="1" applyFill="1" applyBorder="1" applyAlignment="1">
      <alignment horizontal="center" vertical="center"/>
    </xf>
    <xf numFmtId="38" fontId="2" fillId="0" borderId="67" xfId="2" applyFont="1" applyFill="1" applyBorder="1" applyAlignment="1">
      <alignment vertical="center"/>
    </xf>
    <xf numFmtId="38" fontId="2" fillId="0" borderId="2" xfId="2" applyFont="1" applyFill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2" fillId="0" borderId="50" xfId="2" applyFont="1" applyFill="1" applyBorder="1" applyAlignment="1">
      <alignment horizontal="center" vertical="center"/>
    </xf>
    <xf numFmtId="38" fontId="2" fillId="0" borderId="50" xfId="2" applyFont="1" applyBorder="1" applyAlignment="1">
      <alignment vertical="center"/>
    </xf>
    <xf numFmtId="38" fontId="2" fillId="0" borderId="68" xfId="2" applyFont="1" applyFill="1" applyBorder="1" applyAlignment="1">
      <alignment horizontal="center" vertical="center"/>
    </xf>
    <xf numFmtId="38" fontId="2" fillId="0" borderId="69" xfId="2" applyFont="1" applyBorder="1" applyAlignment="1">
      <alignment vertical="center"/>
    </xf>
    <xf numFmtId="38" fontId="2" fillId="0" borderId="67" xfId="2" applyFont="1" applyBorder="1" applyAlignment="1">
      <alignment horizontal="center" vertical="center"/>
    </xf>
    <xf numFmtId="38" fontId="2" fillId="0" borderId="39" xfId="2" applyFont="1" applyBorder="1" applyAlignment="1">
      <alignment vertical="center"/>
    </xf>
    <xf numFmtId="38" fontId="2" fillId="0" borderId="61" xfId="2" applyFont="1" applyBorder="1" applyAlignment="1">
      <alignment horizontal="center" vertical="center"/>
    </xf>
    <xf numFmtId="38" fontId="2" fillId="0" borderId="61" xfId="2" applyFont="1" applyBorder="1" applyAlignment="1">
      <alignment vertical="center"/>
    </xf>
    <xf numFmtId="38" fontId="2" fillId="0" borderId="68" xfId="2" applyFont="1" applyBorder="1" applyAlignment="1">
      <alignment horizontal="center" vertical="center"/>
    </xf>
    <xf numFmtId="0" fontId="23" fillId="0" borderId="46" xfId="0" applyFont="1" applyBorder="1" applyAlignment="1" applyProtection="1">
      <alignment vertical="center"/>
      <protection locked="0"/>
    </xf>
    <xf numFmtId="177" fontId="22" fillId="0" borderId="43" xfId="0" applyNumberFormat="1" applyFont="1" applyBorder="1" applyAlignment="1" applyProtection="1">
      <alignment vertical="center" shrinkToFit="1"/>
    </xf>
    <xf numFmtId="177" fontId="22" fillId="0" borderId="2" xfId="0" applyNumberFormat="1" applyFont="1" applyBorder="1" applyAlignment="1" applyProtection="1">
      <alignment vertical="center"/>
    </xf>
    <xf numFmtId="181" fontId="2" fillId="0" borderId="70" xfId="2" applyNumberFormat="1" applyFont="1" applyBorder="1" applyAlignment="1">
      <alignment horizontal="center" vertical="center"/>
    </xf>
    <xf numFmtId="181" fontId="2" fillId="2" borderId="71" xfId="2" applyNumberFormat="1" applyFont="1" applyFill="1" applyBorder="1">
      <alignment vertical="center"/>
    </xf>
    <xf numFmtId="180" fontId="2" fillId="0" borderId="72" xfId="2" applyNumberFormat="1" applyFont="1" applyBorder="1">
      <alignment vertical="center"/>
    </xf>
    <xf numFmtId="181" fontId="8" fillId="0" borderId="73" xfId="2" applyNumberFormat="1" applyFont="1" applyBorder="1" applyAlignment="1">
      <alignment horizontal="center" vertical="center"/>
    </xf>
    <xf numFmtId="181" fontId="8" fillId="0" borderId="74" xfId="2" applyNumberFormat="1" applyFont="1" applyBorder="1">
      <alignment vertical="center"/>
    </xf>
    <xf numFmtId="181" fontId="8" fillId="0" borderId="75" xfId="2" applyNumberFormat="1" applyFont="1" applyBorder="1">
      <alignment vertical="center"/>
    </xf>
    <xf numFmtId="38" fontId="2" fillId="0" borderId="39" xfId="2" applyFont="1" applyFill="1" applyBorder="1" applyAlignment="1">
      <alignment vertical="center"/>
    </xf>
    <xf numFmtId="181" fontId="2" fillId="0" borderId="1" xfId="2" applyNumberFormat="1" applyFont="1" applyFill="1" applyBorder="1">
      <alignment vertical="center"/>
    </xf>
    <xf numFmtId="181" fontId="2" fillId="0" borderId="10" xfId="2" applyNumberFormat="1" applyFont="1" applyFill="1" applyBorder="1">
      <alignment vertical="center"/>
    </xf>
    <xf numFmtId="181" fontId="2" fillId="0" borderId="76" xfId="2" applyNumberFormat="1" applyFont="1" applyFill="1" applyBorder="1">
      <alignment vertical="center"/>
    </xf>
    <xf numFmtId="38" fontId="2" fillId="0" borderId="0" xfId="2" applyFont="1" applyBorder="1" applyAlignment="1">
      <alignment vertical="center"/>
    </xf>
    <xf numFmtId="181" fontId="2" fillId="0" borderId="0" xfId="2" applyNumberFormat="1" applyFont="1" applyFill="1">
      <alignment vertical="center"/>
    </xf>
    <xf numFmtId="181" fontId="19" fillId="0" borderId="0" xfId="2" applyNumberFormat="1" applyFont="1" applyFill="1">
      <alignment vertical="center"/>
    </xf>
    <xf numFmtId="181" fontId="19" fillId="0" borderId="0" xfId="2" applyNumberFormat="1" applyFont="1" applyFill="1" applyBorder="1" applyAlignment="1">
      <alignment horizontal="center" vertical="center" wrapText="1"/>
    </xf>
    <xf numFmtId="181" fontId="2" fillId="0" borderId="76" xfId="2" applyNumberFormat="1" applyFont="1" applyFill="1" applyBorder="1" applyAlignment="1">
      <alignment horizontal="center" vertical="center"/>
    </xf>
    <xf numFmtId="181" fontId="2" fillId="0" borderId="10" xfId="2" applyNumberFormat="1" applyFont="1" applyFill="1" applyBorder="1" applyAlignment="1">
      <alignment horizontal="center" vertical="center"/>
    </xf>
    <xf numFmtId="181" fontId="2" fillId="0" borderId="77" xfId="2" applyNumberFormat="1" applyFont="1" applyFill="1" applyBorder="1" applyAlignment="1">
      <alignment horizontal="center" vertical="center" wrapText="1"/>
    </xf>
    <xf numFmtId="181" fontId="2" fillId="0" borderId="63" xfId="2" applyNumberFormat="1" applyFont="1" applyFill="1" applyBorder="1" applyAlignment="1">
      <alignment horizontal="center" vertical="center" wrapText="1"/>
    </xf>
    <xf numFmtId="181" fontId="19" fillId="0" borderId="0" xfId="2" applyNumberFormat="1" applyFont="1" applyFill="1" applyBorder="1" applyAlignment="1">
      <alignment vertical="center" wrapText="1"/>
    </xf>
    <xf numFmtId="181" fontId="2" fillId="0" borderId="77" xfId="2" applyNumberFormat="1" applyFont="1" applyFill="1" applyBorder="1" applyAlignment="1">
      <alignment vertical="center" wrapText="1"/>
    </xf>
    <xf numFmtId="181" fontId="2" fillId="0" borderId="63" xfId="2" applyNumberFormat="1" applyFont="1" applyFill="1" applyBorder="1" applyAlignment="1">
      <alignment vertical="center" wrapText="1"/>
    </xf>
    <xf numFmtId="181" fontId="19" fillId="0" borderId="0" xfId="2" applyNumberFormat="1" applyFont="1" applyFill="1" applyBorder="1" applyAlignment="1">
      <alignment vertical="center"/>
    </xf>
    <xf numFmtId="181" fontId="19" fillId="0" borderId="0" xfId="2" applyNumberFormat="1" applyFont="1" applyFill="1" applyBorder="1" applyAlignment="1">
      <alignment horizontal="left" vertical="center" wrapText="1"/>
    </xf>
    <xf numFmtId="181" fontId="2" fillId="2" borderId="63" xfId="2" applyNumberFormat="1" applyFont="1" applyFill="1" applyBorder="1">
      <alignment vertical="center"/>
    </xf>
    <xf numFmtId="0" fontId="24" fillId="0" borderId="2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 applyProtection="1">
      <alignment horizontal="center" vertical="center"/>
      <protection locked="0"/>
    </xf>
    <xf numFmtId="0" fontId="13" fillId="0" borderId="0" xfId="0" applyFont="1" applyFill="1">
      <alignment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 shrinkToFit="1"/>
    </xf>
    <xf numFmtId="180" fontId="13" fillId="0" borderId="5" xfId="0" applyNumberFormat="1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38" fontId="2" fillId="0" borderId="29" xfId="2" applyFont="1" applyFill="1" applyBorder="1" applyAlignment="1">
      <alignment horizontal="center" vertical="center"/>
    </xf>
    <xf numFmtId="38" fontId="2" fillId="0" borderId="80" xfId="2" applyFont="1" applyFill="1" applyBorder="1" applyAlignment="1">
      <alignment horizontal="center" vertical="center"/>
    </xf>
    <xf numFmtId="38" fontId="2" fillId="0" borderId="32" xfId="2" applyFont="1" applyFill="1" applyBorder="1" applyAlignment="1">
      <alignment horizontal="center" vertical="center"/>
    </xf>
    <xf numFmtId="38" fontId="13" fillId="0" borderId="4" xfId="2" applyFont="1" applyBorder="1">
      <alignment vertical="center"/>
    </xf>
    <xf numFmtId="38" fontId="13" fillId="0" borderId="11" xfId="2" applyFont="1" applyBorder="1">
      <alignment vertical="center"/>
    </xf>
    <xf numFmtId="38" fontId="13" fillId="0" borderId="8" xfId="2" applyFont="1" applyBorder="1">
      <alignment vertical="center"/>
    </xf>
    <xf numFmtId="0" fontId="13" fillId="0" borderId="81" xfId="0" applyFont="1" applyFill="1" applyBorder="1" applyAlignment="1">
      <alignment horizontal="center" vertical="center"/>
    </xf>
    <xf numFmtId="0" fontId="13" fillId="0" borderId="39" xfId="0" applyFont="1" applyBorder="1">
      <alignment vertical="center"/>
    </xf>
    <xf numFmtId="0" fontId="13" fillId="0" borderId="82" xfId="0" applyFont="1" applyBorder="1">
      <alignment vertical="center"/>
    </xf>
    <xf numFmtId="0" fontId="13" fillId="0" borderId="83" xfId="0" applyFont="1" applyBorder="1">
      <alignment vertical="center"/>
    </xf>
    <xf numFmtId="181" fontId="2" fillId="0" borderId="3" xfId="2" applyNumberFormat="1" applyFont="1" applyBorder="1" applyAlignment="1">
      <alignment horizontal="center" vertical="center"/>
    </xf>
    <xf numFmtId="181" fontId="2" fillId="0" borderId="9" xfId="2" applyNumberFormat="1" applyFont="1" applyFill="1" applyBorder="1" applyAlignment="1">
      <alignment horizontal="center"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52" xfId="2" applyNumberFormat="1" applyFont="1" applyBorder="1" applyAlignment="1">
      <alignment horizontal="center" vertical="center"/>
    </xf>
    <xf numFmtId="181" fontId="2" fillId="2" borderId="52" xfId="2" applyNumberFormat="1" applyFont="1" applyFill="1" applyBorder="1" applyAlignment="1">
      <alignment horizontal="center" vertical="center"/>
    </xf>
    <xf numFmtId="181" fontId="16" fillId="0" borderId="66" xfId="2" applyNumberFormat="1" applyFont="1" applyBorder="1" applyAlignment="1">
      <alignment horizontal="center" vertical="center"/>
    </xf>
    <xf numFmtId="38" fontId="2" fillId="0" borderId="51" xfId="2" applyFont="1" applyBorder="1" applyAlignment="1">
      <alignment horizontal="center" vertical="center"/>
    </xf>
    <xf numFmtId="38" fontId="2" fillId="0" borderId="20" xfId="2" applyFont="1" applyBorder="1" applyAlignment="1">
      <alignment horizontal="right" vertical="center"/>
    </xf>
    <xf numFmtId="179" fontId="2" fillId="0" borderId="20" xfId="2" applyNumberFormat="1" applyFont="1" applyBorder="1" applyAlignment="1">
      <alignment horizontal="right" vertical="center"/>
    </xf>
    <xf numFmtId="179" fontId="2" fillId="0" borderId="97" xfId="2" applyNumberFormat="1" applyFont="1" applyBorder="1" applyAlignment="1">
      <alignment horizontal="right" vertical="center"/>
    </xf>
    <xf numFmtId="179" fontId="2" fillId="0" borderId="33" xfId="2" applyNumberFormat="1" applyFont="1" applyBorder="1" applyAlignment="1">
      <alignment horizontal="right" vertical="center"/>
    </xf>
    <xf numFmtId="179" fontId="2" fillId="0" borderId="98" xfId="2" applyNumberFormat="1" applyFont="1" applyBorder="1" applyAlignment="1">
      <alignment horizontal="right" vertical="center"/>
    </xf>
    <xf numFmtId="0" fontId="26" fillId="0" borderId="101" xfId="0" applyFont="1" applyBorder="1" applyAlignment="1">
      <alignment horizontal="center" vertical="center" shrinkToFit="1"/>
    </xf>
    <xf numFmtId="0" fontId="26" fillId="0" borderId="102" xfId="0" applyFont="1" applyBorder="1" applyAlignment="1">
      <alignment horizontal="center" vertical="center" shrinkToFit="1"/>
    </xf>
    <xf numFmtId="0" fontId="26" fillId="0" borderId="103" xfId="0" applyFont="1" applyBorder="1" applyAlignment="1">
      <alignment horizontal="center" vertical="center" shrinkToFit="1"/>
    </xf>
    <xf numFmtId="0" fontId="26" fillId="0" borderId="104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6" fillId="0" borderId="105" xfId="0" applyFont="1" applyBorder="1" applyAlignment="1">
      <alignment horizontal="center" vertical="center" shrinkToFit="1"/>
    </xf>
    <xf numFmtId="38" fontId="25" fillId="0" borderId="106" xfId="2" applyFont="1" applyBorder="1" applyAlignment="1">
      <alignment horizontal="right" vertical="center" shrinkToFit="1"/>
    </xf>
    <xf numFmtId="38" fontId="25" fillId="0" borderId="107" xfId="2" applyFont="1" applyBorder="1" applyAlignment="1">
      <alignment horizontal="right" vertical="center" shrinkToFit="1"/>
    </xf>
    <xf numFmtId="38" fontId="25" fillId="0" borderId="108" xfId="2" applyFont="1" applyBorder="1" applyAlignment="1">
      <alignment horizontal="right" vertical="center" shrinkToFit="1"/>
    </xf>
    <xf numFmtId="38" fontId="25" fillId="0" borderId="109" xfId="2" applyFont="1" applyBorder="1" applyAlignment="1">
      <alignment horizontal="right" vertical="center" shrinkToFit="1"/>
    </xf>
    <xf numFmtId="38" fontId="25" fillId="0" borderId="110" xfId="2" applyFont="1" applyBorder="1" applyAlignment="1">
      <alignment vertical="center" shrinkToFit="1"/>
    </xf>
    <xf numFmtId="0" fontId="26" fillId="0" borderId="111" xfId="0" applyFont="1" applyBorder="1" applyAlignment="1">
      <alignment horizontal="center" vertical="center" shrinkToFit="1"/>
    </xf>
    <xf numFmtId="38" fontId="25" fillId="0" borderId="112" xfId="2" applyFont="1" applyBorder="1" applyAlignment="1">
      <alignment horizontal="right" vertical="center" shrinkToFit="1"/>
    </xf>
    <xf numFmtId="38" fontId="25" fillId="0" borderId="113" xfId="2" applyFont="1" applyBorder="1" applyAlignment="1">
      <alignment horizontal="right" vertical="center" shrinkToFit="1"/>
    </xf>
    <xf numFmtId="38" fontId="25" fillId="0" borderId="114" xfId="2" applyFont="1" applyBorder="1" applyAlignment="1">
      <alignment vertical="center" shrinkToFit="1"/>
    </xf>
    <xf numFmtId="0" fontId="26" fillId="0" borderId="115" xfId="0" applyFont="1" applyBorder="1" applyAlignment="1">
      <alignment horizontal="center" vertical="center" shrinkToFit="1"/>
    </xf>
    <xf numFmtId="38" fontId="25" fillId="0" borderId="116" xfId="2" applyFont="1" applyBorder="1" applyAlignment="1">
      <alignment horizontal="right" vertical="center" shrinkToFit="1"/>
    </xf>
    <xf numFmtId="38" fontId="25" fillId="0" borderId="117" xfId="2" applyFont="1" applyBorder="1" applyAlignment="1">
      <alignment horizontal="right" vertical="center" shrinkToFit="1"/>
    </xf>
    <xf numFmtId="38" fontId="25" fillId="0" borderId="118" xfId="2" applyFont="1" applyBorder="1" applyAlignment="1">
      <alignment horizontal="right" vertical="center" shrinkToFit="1"/>
    </xf>
    <xf numFmtId="38" fontId="25" fillId="0" borderId="119" xfId="2" applyFont="1" applyBorder="1" applyAlignment="1">
      <alignment vertical="center" shrinkToFit="1"/>
    </xf>
    <xf numFmtId="181" fontId="2" fillId="2" borderId="52" xfId="2" applyNumberFormat="1" applyFont="1" applyFill="1" applyBorder="1" applyAlignment="1">
      <alignment horizontal="center" vertical="center"/>
    </xf>
    <xf numFmtId="181" fontId="2" fillId="0" borderId="52" xfId="2" applyNumberFormat="1" applyFont="1" applyBorder="1" applyAlignment="1">
      <alignment horizontal="center" vertical="center"/>
    </xf>
    <xf numFmtId="38" fontId="2" fillId="0" borderId="53" xfId="2" applyFont="1" applyBorder="1" applyAlignment="1">
      <alignment horizontal="center" vertical="center"/>
    </xf>
    <xf numFmtId="181" fontId="2" fillId="0" borderId="99" xfId="2" applyNumberFormat="1" applyFont="1" applyBorder="1">
      <alignment vertical="center"/>
    </xf>
    <xf numFmtId="10" fontId="2" fillId="0" borderId="120" xfId="1" applyNumberFormat="1" applyFont="1" applyBorder="1">
      <alignment vertical="center"/>
    </xf>
    <xf numFmtId="38" fontId="2" fillId="0" borderId="32" xfId="2" applyFont="1" applyBorder="1" applyAlignment="1">
      <alignment horizontal="center" vertical="center"/>
    </xf>
    <xf numFmtId="38" fontId="2" fillId="0" borderId="33" xfId="2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38" fontId="29" fillId="0" borderId="1" xfId="2" applyFont="1" applyBorder="1">
      <alignment vertical="center"/>
    </xf>
    <xf numFmtId="181" fontId="2" fillId="0" borderId="9" xfId="2" applyNumberFormat="1" applyFont="1" applyBorder="1" applyAlignment="1">
      <alignment horizontal="center" vertical="center"/>
    </xf>
    <xf numFmtId="181" fontId="2" fillId="0" borderId="121" xfId="2" applyNumberFormat="1" applyFont="1" applyBorder="1">
      <alignment vertical="center"/>
    </xf>
    <xf numFmtId="38" fontId="2" fillId="0" borderId="0" xfId="2" applyFont="1" applyAlignment="1">
      <alignment horizontal="left" vertical="center"/>
    </xf>
    <xf numFmtId="181" fontId="19" fillId="0" borderId="0" xfId="2" applyNumberFormat="1" applyFont="1" applyBorder="1" applyAlignment="1">
      <alignment horizontal="left" vertical="center" wrapText="1"/>
    </xf>
    <xf numFmtId="181" fontId="2" fillId="2" borderId="52" xfId="2" applyNumberFormat="1" applyFont="1" applyFill="1" applyBorder="1" applyAlignment="1">
      <alignment horizontal="center" vertical="center"/>
    </xf>
    <xf numFmtId="181" fontId="2" fillId="2" borderId="1" xfId="2" applyNumberFormat="1" applyFont="1" applyFill="1" applyBorder="1" applyAlignment="1">
      <alignment horizontal="center" vertical="center"/>
    </xf>
    <xf numFmtId="181" fontId="2" fillId="2" borderId="81" xfId="2" applyNumberFormat="1" applyFont="1" applyFill="1" applyBorder="1" applyAlignment="1">
      <alignment horizontal="center" vertical="center"/>
    </xf>
    <xf numFmtId="181" fontId="2" fillId="2" borderId="39" xfId="2" applyNumberFormat="1" applyFont="1" applyFill="1" applyBorder="1" applyAlignment="1">
      <alignment horizontal="center" vertical="center"/>
    </xf>
    <xf numFmtId="181" fontId="2" fillId="0" borderId="85" xfId="2" applyNumberFormat="1" applyFont="1" applyFill="1" applyBorder="1" applyAlignment="1">
      <alignment horizontal="center" vertical="center" wrapText="1"/>
    </xf>
    <xf numFmtId="181" fontId="2" fillId="0" borderId="70" xfId="2" applyNumberFormat="1" applyFont="1" applyFill="1" applyBorder="1" applyAlignment="1">
      <alignment horizontal="center" vertical="center" wrapText="1"/>
    </xf>
    <xf numFmtId="181" fontId="2" fillId="0" borderId="0" xfId="2" applyNumberFormat="1" applyFont="1" applyAlignment="1">
      <alignment horizontal="left" vertical="center"/>
    </xf>
    <xf numFmtId="181" fontId="2" fillId="0" borderId="0" xfId="2" applyNumberFormat="1" applyFont="1" applyFill="1" applyAlignment="1">
      <alignment horizontal="left" vertical="center"/>
    </xf>
    <xf numFmtId="181" fontId="2" fillId="2" borderId="29" xfId="2" applyNumberFormat="1" applyFont="1" applyFill="1" applyBorder="1" applyAlignment="1">
      <alignment horizontal="center" vertical="center"/>
    </xf>
    <xf numFmtId="181" fontId="2" fillId="2" borderId="3" xfId="2" applyNumberFormat="1" applyFont="1" applyFill="1" applyBorder="1" applyAlignment="1">
      <alignment horizontal="center" vertical="center"/>
    </xf>
    <xf numFmtId="181" fontId="2" fillId="0" borderId="3" xfId="2" applyNumberFormat="1" applyFont="1" applyBorder="1" applyAlignment="1">
      <alignment horizontal="center" vertical="center"/>
    </xf>
    <xf numFmtId="181" fontId="2" fillId="0" borderId="9" xfId="2" applyNumberFormat="1" applyFont="1" applyBorder="1" applyAlignment="1">
      <alignment horizontal="center" vertical="center"/>
    </xf>
    <xf numFmtId="181" fontId="2" fillId="0" borderId="86" xfId="2" applyNumberFormat="1" applyFont="1" applyFill="1" applyBorder="1" applyAlignment="1">
      <alignment horizontal="center" vertical="center"/>
    </xf>
    <xf numFmtId="181" fontId="2" fillId="0" borderId="9" xfId="2" applyNumberFormat="1" applyFont="1" applyFill="1" applyBorder="1" applyAlignment="1">
      <alignment horizontal="center"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52" xfId="2" applyNumberFormat="1" applyFont="1" applyBorder="1" applyAlignment="1">
      <alignment horizontal="center" vertical="center"/>
    </xf>
    <xf numFmtId="181" fontId="2" fillId="2" borderId="84" xfId="2" applyNumberFormat="1" applyFont="1" applyFill="1" applyBorder="1" applyAlignment="1">
      <alignment horizontal="center" vertical="center"/>
    </xf>
    <xf numFmtId="181" fontId="2" fillId="2" borderId="16" xfId="2" applyNumberFormat="1" applyFont="1" applyFill="1" applyBorder="1" applyAlignment="1">
      <alignment horizontal="center" vertical="center"/>
    </xf>
    <xf numFmtId="38" fontId="16" fillId="0" borderId="40" xfId="2" applyFont="1" applyBorder="1" applyAlignment="1">
      <alignment horizontal="left" vertical="center" wrapText="1"/>
    </xf>
    <xf numFmtId="38" fontId="2" fillId="0" borderId="87" xfId="2" applyFont="1" applyBorder="1" applyAlignment="1">
      <alignment horizontal="left" vertical="center"/>
    </xf>
    <xf numFmtId="38" fontId="2" fillId="0" borderId="88" xfId="2" applyFont="1" applyBorder="1" applyAlignment="1">
      <alignment horizontal="left" vertical="center"/>
    </xf>
    <xf numFmtId="38" fontId="2" fillId="0" borderId="41" xfId="2" applyFont="1" applyBorder="1" applyAlignment="1">
      <alignment horizontal="left" vertical="center"/>
    </xf>
    <xf numFmtId="38" fontId="2" fillId="0" borderId="0" xfId="2" applyFont="1" applyBorder="1" applyAlignment="1">
      <alignment horizontal="left" vertical="center"/>
    </xf>
    <xf numFmtId="38" fontId="2" fillId="0" borderId="89" xfId="2" applyFont="1" applyBorder="1" applyAlignment="1">
      <alignment horizontal="left" vertical="center"/>
    </xf>
    <xf numFmtId="38" fontId="2" fillId="0" borderId="79" xfId="2" applyFont="1" applyBorder="1" applyAlignment="1">
      <alignment horizontal="left" vertical="center"/>
    </xf>
    <xf numFmtId="38" fontId="2" fillId="0" borderId="46" xfId="2" applyFont="1" applyBorder="1" applyAlignment="1">
      <alignment horizontal="left" vertical="center"/>
    </xf>
    <xf numFmtId="38" fontId="2" fillId="0" borderId="78" xfId="2" applyFont="1" applyBorder="1" applyAlignment="1">
      <alignment horizontal="left" vertical="center"/>
    </xf>
    <xf numFmtId="38" fontId="2" fillId="0" borderId="13" xfId="2" applyFont="1" applyBorder="1" applyAlignment="1">
      <alignment horizontal="center" vertical="center" wrapText="1"/>
    </xf>
    <xf numFmtId="38" fontId="2" fillId="0" borderId="43" xfId="2" applyFont="1" applyBorder="1" applyAlignment="1">
      <alignment horizontal="center" vertical="center" wrapText="1"/>
    </xf>
    <xf numFmtId="38" fontId="2" fillId="0" borderId="48" xfId="2" applyFont="1" applyBorder="1" applyAlignment="1">
      <alignment horizontal="center" vertical="center"/>
    </xf>
    <xf numFmtId="38" fontId="2" fillId="0" borderId="90" xfId="2" applyFont="1" applyBorder="1" applyAlignment="1">
      <alignment horizontal="center" vertical="center"/>
    </xf>
    <xf numFmtId="38" fontId="2" fillId="0" borderId="53" xfId="2" applyFont="1" applyBorder="1" applyAlignment="1">
      <alignment horizontal="center" vertical="center"/>
    </xf>
    <xf numFmtId="38" fontId="2" fillId="0" borderId="46" xfId="2" applyFont="1" applyBorder="1" applyAlignment="1">
      <alignment horizontal="center" vertical="center"/>
    </xf>
    <xf numFmtId="38" fontId="2" fillId="0" borderId="91" xfId="2" applyFont="1" applyBorder="1" applyAlignment="1">
      <alignment horizontal="center" vertical="center" wrapText="1"/>
    </xf>
    <xf numFmtId="38" fontId="2" fillId="0" borderId="64" xfId="2" applyFont="1" applyBorder="1" applyAlignment="1">
      <alignment horizontal="center" vertical="center" wrapText="1"/>
    </xf>
    <xf numFmtId="38" fontId="19" fillId="0" borderId="0" xfId="2" applyFont="1" applyBorder="1" applyAlignment="1">
      <alignment horizontal="center" vertical="center"/>
    </xf>
    <xf numFmtId="0" fontId="24" fillId="0" borderId="37" xfId="0" applyFont="1" applyBorder="1" applyAlignment="1" applyProtection="1">
      <alignment horizontal="center" vertical="center"/>
      <protection locked="0"/>
    </xf>
    <xf numFmtId="0" fontId="24" fillId="0" borderId="92" xfId="0" applyFont="1" applyBorder="1" applyAlignment="1" applyProtection="1">
      <alignment horizontal="center" vertical="center"/>
      <protection locked="0"/>
    </xf>
    <xf numFmtId="178" fontId="23" fillId="0" borderId="46" xfId="0" applyNumberFormat="1" applyFont="1" applyBorder="1" applyAlignment="1" applyProtection="1">
      <alignment horizontal="left" vertical="center"/>
    </xf>
    <xf numFmtId="0" fontId="24" fillId="0" borderId="93" xfId="0" applyFont="1" applyBorder="1" applyAlignment="1" applyProtection="1">
      <alignment horizontal="center" vertical="center"/>
      <protection locked="0"/>
    </xf>
    <xf numFmtId="0" fontId="24" fillId="0" borderId="94" xfId="0" applyFont="1" applyBorder="1" applyAlignment="1" applyProtection="1">
      <alignment horizontal="center" vertical="center"/>
      <protection locked="0"/>
    </xf>
    <xf numFmtId="0" fontId="24" fillId="0" borderId="95" xfId="0" applyFont="1" applyBorder="1" applyAlignment="1" applyProtection="1">
      <alignment horizontal="center" vertical="center"/>
      <protection locked="0"/>
    </xf>
    <xf numFmtId="0" fontId="24" fillId="0" borderId="96" xfId="0" applyFont="1" applyBorder="1" applyAlignment="1" applyProtection="1">
      <alignment horizontal="center" vertical="center"/>
      <protection locked="0"/>
    </xf>
    <xf numFmtId="177" fontId="23" fillId="0" borderId="1" xfId="0" applyNumberFormat="1" applyFont="1" applyBorder="1" applyAlignment="1" applyProtection="1">
      <alignment horizontal="right" vertical="center"/>
    </xf>
    <xf numFmtId="38" fontId="23" fillId="0" borderId="20" xfId="2" applyFont="1" applyBorder="1" applyAlignment="1" applyProtection="1">
      <alignment horizontal="right" vertical="center"/>
    </xf>
    <xf numFmtId="38" fontId="23" fillId="0" borderId="15" xfId="2" applyFont="1" applyBorder="1" applyAlignment="1" applyProtection="1">
      <alignment horizontal="right" vertical="center"/>
      <protection locked="0"/>
    </xf>
    <xf numFmtId="38" fontId="23" fillId="0" borderId="76" xfId="2" applyFont="1" applyBorder="1" applyAlignment="1" applyProtection="1">
      <alignment horizontal="right" vertical="center"/>
      <protection locked="0"/>
    </xf>
    <xf numFmtId="177" fontId="23" fillId="0" borderId="2" xfId="0" applyNumberFormat="1" applyFont="1" applyBorder="1" applyAlignment="1" applyProtection="1">
      <alignment horizontal="right" vertical="center"/>
    </xf>
    <xf numFmtId="177" fontId="23" fillId="0" borderId="43" xfId="0" applyNumberFormat="1" applyFont="1" applyBorder="1" applyAlignment="1" applyProtection="1">
      <alignment horizontal="right" vertical="center"/>
    </xf>
    <xf numFmtId="178" fontId="22" fillId="0" borderId="79" xfId="0" applyNumberFormat="1" applyFont="1" applyBorder="1" applyAlignment="1" applyProtection="1">
      <alignment horizontal="center" vertical="center"/>
    </xf>
    <xf numFmtId="178" fontId="22" fillId="0" borderId="78" xfId="0" applyNumberFormat="1" applyFont="1" applyBorder="1" applyAlignment="1" applyProtection="1">
      <alignment horizontal="center" vertical="center"/>
    </xf>
    <xf numFmtId="38" fontId="23" fillId="0" borderId="99" xfId="2" applyFont="1" applyBorder="1" applyAlignment="1" applyProtection="1">
      <alignment horizontal="right" vertical="center"/>
      <protection locked="0"/>
    </xf>
    <xf numFmtId="38" fontId="23" fillId="0" borderId="100" xfId="2" applyFont="1" applyBorder="1" applyAlignment="1" applyProtection="1">
      <alignment horizontal="right" vertical="center"/>
      <protection locked="0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1" readingOrder="0"/>
      <border diagonalUp="0" diagonalDown="0">
        <left style="medium">
          <color auto="1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/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テーブル9" displayName="テーブル9" ref="B19:O25" totalsRowShown="0" headerRowDxfId="17" dataDxfId="15" headerRowBorderDxfId="16" tableBorderDxfId="14" dataCellStyle="桁区切り">
  <tableColumns count="14">
    <tableColumn id="1" name="　" dataDxfId="13"/>
    <tableColumn id="2" name="4月" dataDxfId="12" dataCellStyle="桁区切り"/>
    <tableColumn id="3" name="5月" dataDxfId="11" dataCellStyle="桁区切り"/>
    <tableColumn id="4" name="6月" dataDxfId="10" dataCellStyle="桁区切り"/>
    <tableColumn id="5" name="7月" dataDxfId="9" dataCellStyle="桁区切り"/>
    <tableColumn id="6" name="8月" dataDxfId="8" dataCellStyle="桁区切り"/>
    <tableColumn id="7" name="9月" dataDxfId="7" dataCellStyle="桁区切り"/>
    <tableColumn id="8" name="10月" dataDxfId="6" dataCellStyle="桁区切り"/>
    <tableColumn id="9" name="11月" dataDxfId="5" dataCellStyle="桁区切り"/>
    <tableColumn id="10" name="12月" dataDxfId="4" dataCellStyle="桁区切り"/>
    <tableColumn id="11" name="1月" dataDxfId="3" dataCellStyle="桁区切り"/>
    <tableColumn id="12" name="2月" dataDxfId="2" dataCellStyle="桁区切り"/>
    <tableColumn id="13" name="3月" dataDxfId="1" dataCellStyle="桁区切り"/>
    <tableColumn id="14" name="合計" dataDxfId="0" dataCellStyle="桁区切り">
      <calculatedColumnFormula>SUM(C20:N20)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1"/>
  <sheetViews>
    <sheetView tabSelected="1" zoomScaleNormal="100" workbookViewId="0">
      <selection activeCell="G23" sqref="G23"/>
    </sheetView>
  </sheetViews>
  <sheetFormatPr defaultColWidth="7.25" defaultRowHeight="20.100000000000001" customHeight="1" x14ac:dyDescent="0.15"/>
  <cols>
    <col min="1" max="1" width="3.75" style="12" customWidth="1"/>
    <col min="2" max="2" width="11.25" style="230" customWidth="1"/>
    <col min="3" max="14" width="8.625" style="12" customWidth="1"/>
    <col min="15" max="15" width="9.25" style="12" customWidth="1"/>
    <col min="16" max="16384" width="7.25" style="12"/>
  </cols>
  <sheetData>
    <row r="1" spans="1:15" ht="20.100000000000001" customHeight="1" x14ac:dyDescent="0.15">
      <c r="A1" s="18" t="s">
        <v>156</v>
      </c>
    </row>
    <row r="2" spans="1:15" ht="20.100000000000001" customHeight="1" x14ac:dyDescent="0.15">
      <c r="A2" s="18"/>
    </row>
    <row r="3" spans="1:15" ht="18" customHeight="1" thickBot="1" x14ac:dyDescent="0.2">
      <c r="A3" s="8" t="s">
        <v>80</v>
      </c>
    </row>
    <row r="4" spans="1:15" ht="18" customHeight="1" x14ac:dyDescent="0.15">
      <c r="B4" s="231" t="s">
        <v>157</v>
      </c>
      <c r="C4" s="19" t="s">
        <v>60</v>
      </c>
      <c r="D4" s="19" t="s">
        <v>61</v>
      </c>
      <c r="E4" s="19" t="s">
        <v>62</v>
      </c>
      <c r="F4" s="19" t="s">
        <v>63</v>
      </c>
      <c r="G4" s="19" t="s">
        <v>64</v>
      </c>
      <c r="H4" s="19" t="s">
        <v>65</v>
      </c>
      <c r="I4" s="19" t="s">
        <v>66</v>
      </c>
      <c r="J4" s="19" t="s">
        <v>67</v>
      </c>
      <c r="K4" s="19" t="s">
        <v>68</v>
      </c>
      <c r="L4" s="19" t="s">
        <v>69</v>
      </c>
      <c r="M4" s="19" t="s">
        <v>70</v>
      </c>
      <c r="N4" s="25" t="s">
        <v>71</v>
      </c>
      <c r="O4" s="23" t="s">
        <v>0</v>
      </c>
    </row>
    <row r="5" spans="1:15" ht="18" customHeight="1" x14ac:dyDescent="0.15">
      <c r="B5" s="232" t="s">
        <v>79</v>
      </c>
      <c r="C5" s="13">
        <v>5019</v>
      </c>
      <c r="D5" s="13">
        <v>4935</v>
      </c>
      <c r="E5" s="13">
        <v>5344</v>
      </c>
      <c r="F5" s="13">
        <v>5504</v>
      </c>
      <c r="G5" s="13">
        <v>5971</v>
      </c>
      <c r="H5" s="13">
        <v>5101</v>
      </c>
      <c r="I5" s="13">
        <v>5450</v>
      </c>
      <c r="J5" s="13">
        <v>5170</v>
      </c>
      <c r="K5" s="13">
        <v>5434</v>
      </c>
      <c r="L5" s="13">
        <v>5401</v>
      </c>
      <c r="M5" s="13">
        <v>5711</v>
      </c>
      <c r="N5" s="26">
        <v>6280</v>
      </c>
      <c r="O5" s="24">
        <f>SUM(C5:N5)</f>
        <v>65320</v>
      </c>
    </row>
    <row r="6" spans="1:15" ht="18" customHeight="1" x14ac:dyDescent="0.15">
      <c r="B6" s="232" t="s">
        <v>81</v>
      </c>
      <c r="C6" s="13">
        <v>135</v>
      </c>
      <c r="D6" s="13">
        <v>138</v>
      </c>
      <c r="E6" s="13">
        <v>151</v>
      </c>
      <c r="F6" s="13">
        <v>150</v>
      </c>
      <c r="G6" s="13">
        <v>221</v>
      </c>
      <c r="H6" s="13">
        <v>156</v>
      </c>
      <c r="I6" s="13">
        <v>141</v>
      </c>
      <c r="J6" s="13">
        <v>119</v>
      </c>
      <c r="K6" s="13">
        <v>116</v>
      </c>
      <c r="L6" s="13">
        <v>124</v>
      </c>
      <c r="M6" s="13">
        <v>181</v>
      </c>
      <c r="N6" s="26">
        <v>148</v>
      </c>
      <c r="O6" s="24">
        <f>SUM(C6:N6)</f>
        <v>1780</v>
      </c>
    </row>
    <row r="7" spans="1:15" ht="18" customHeight="1" x14ac:dyDescent="0.15">
      <c r="B7" s="232" t="s">
        <v>1</v>
      </c>
      <c r="C7" s="13">
        <v>19648</v>
      </c>
      <c r="D7" s="13">
        <v>19367</v>
      </c>
      <c r="E7" s="13">
        <v>20912</v>
      </c>
      <c r="F7" s="13">
        <v>21632</v>
      </c>
      <c r="G7" s="13">
        <v>23132</v>
      </c>
      <c r="H7" s="13">
        <v>20545</v>
      </c>
      <c r="I7" s="13">
        <v>20963</v>
      </c>
      <c r="J7" s="13">
        <v>19863</v>
      </c>
      <c r="K7" s="13">
        <v>21979</v>
      </c>
      <c r="L7" s="13">
        <v>21043</v>
      </c>
      <c r="M7" s="13">
        <v>21946</v>
      </c>
      <c r="N7" s="26">
        <v>24313</v>
      </c>
      <c r="O7" s="24">
        <f>SUM(C7:N7)</f>
        <v>255343</v>
      </c>
    </row>
    <row r="8" spans="1:15" ht="18" customHeight="1" x14ac:dyDescent="0.15">
      <c r="B8" s="233" t="s">
        <v>72</v>
      </c>
      <c r="C8" s="13">
        <f t="shared" ref="C8:N8" si="0">C5/C9</f>
        <v>200.76</v>
      </c>
      <c r="D8" s="13">
        <f t="shared" si="0"/>
        <v>189.80769230769232</v>
      </c>
      <c r="E8" s="13">
        <f t="shared" si="0"/>
        <v>205.53846153846155</v>
      </c>
      <c r="F8" s="13">
        <f t="shared" si="0"/>
        <v>203.85185185185185</v>
      </c>
      <c r="G8" s="13">
        <f t="shared" si="0"/>
        <v>199.03333333333333</v>
      </c>
      <c r="H8" s="13">
        <f t="shared" si="0"/>
        <v>221.78260869565219</v>
      </c>
      <c r="I8" s="13">
        <f t="shared" si="0"/>
        <v>201.85185185185185</v>
      </c>
      <c r="J8" s="13">
        <f t="shared" si="0"/>
        <v>206.8</v>
      </c>
      <c r="K8" s="13">
        <f t="shared" si="0"/>
        <v>226.41666666666666</v>
      </c>
      <c r="L8" s="13">
        <f t="shared" si="0"/>
        <v>225.04166666666666</v>
      </c>
      <c r="M8" s="13">
        <f t="shared" si="0"/>
        <v>237.95833333333334</v>
      </c>
      <c r="N8" s="13">
        <f t="shared" si="0"/>
        <v>224.28571428571428</v>
      </c>
      <c r="O8" s="32">
        <f>O5/O9</f>
        <v>211.39158576051781</v>
      </c>
    </row>
    <row r="9" spans="1:15" ht="18" customHeight="1" x14ac:dyDescent="0.15">
      <c r="B9" s="242" t="s">
        <v>73</v>
      </c>
      <c r="C9" s="243">
        <v>25</v>
      </c>
      <c r="D9" s="243">
        <v>26</v>
      </c>
      <c r="E9" s="243">
        <v>26</v>
      </c>
      <c r="F9" s="243">
        <v>27</v>
      </c>
      <c r="G9" s="243">
        <v>30</v>
      </c>
      <c r="H9" s="243">
        <v>23</v>
      </c>
      <c r="I9" s="243">
        <v>27</v>
      </c>
      <c r="J9" s="243">
        <v>25</v>
      </c>
      <c r="K9" s="243">
        <v>24</v>
      </c>
      <c r="L9" s="243">
        <v>24</v>
      </c>
      <c r="M9" s="243">
        <v>24</v>
      </c>
      <c r="N9" s="244">
        <v>28</v>
      </c>
      <c r="O9" s="245">
        <f>SUM(C9:N9)</f>
        <v>309</v>
      </c>
    </row>
    <row r="10" spans="1:15" ht="18" customHeight="1" thickBot="1" x14ac:dyDescent="0.2">
      <c r="B10" s="21" t="s">
        <v>141</v>
      </c>
      <c r="C10" s="239">
        <v>15033</v>
      </c>
      <c r="D10" s="239">
        <v>16012</v>
      </c>
      <c r="E10" s="239">
        <v>18633</v>
      </c>
      <c r="F10" s="239">
        <v>19622</v>
      </c>
      <c r="G10" s="239">
        <v>25002</v>
      </c>
      <c r="H10" s="239">
        <v>18683</v>
      </c>
      <c r="I10" s="239">
        <v>18512</v>
      </c>
      <c r="J10" s="239">
        <v>18905</v>
      </c>
      <c r="K10" s="239">
        <v>16321</v>
      </c>
      <c r="L10" s="239">
        <v>17436</v>
      </c>
      <c r="M10" s="239">
        <v>20683</v>
      </c>
      <c r="N10" s="240">
        <v>18832</v>
      </c>
      <c r="O10" s="241">
        <f>SUM(C10:N10)</f>
        <v>223674</v>
      </c>
    </row>
    <row r="11" spans="1:15" ht="18" customHeight="1" x14ac:dyDescent="0.15">
      <c r="B11" s="31" t="s">
        <v>86</v>
      </c>
    </row>
    <row r="12" spans="1:15" ht="18" customHeight="1" thickBot="1" x14ac:dyDescent="0.2">
      <c r="B12" s="15"/>
    </row>
    <row r="13" spans="1:15" ht="18" customHeight="1" x14ac:dyDescent="0.15">
      <c r="B13" s="231" t="s">
        <v>158</v>
      </c>
      <c r="C13" s="19" t="s">
        <v>60</v>
      </c>
      <c r="D13" s="19" t="s">
        <v>61</v>
      </c>
      <c r="E13" s="19" t="s">
        <v>62</v>
      </c>
      <c r="F13" s="19" t="s">
        <v>63</v>
      </c>
      <c r="G13" s="19" t="s">
        <v>64</v>
      </c>
      <c r="H13" s="19" t="s">
        <v>65</v>
      </c>
      <c r="I13" s="19" t="s">
        <v>66</v>
      </c>
      <c r="J13" s="19" t="s">
        <v>67</v>
      </c>
      <c r="K13" s="19" t="s">
        <v>68</v>
      </c>
      <c r="L13" s="19" t="s">
        <v>69</v>
      </c>
      <c r="M13" s="19" t="s">
        <v>70</v>
      </c>
      <c r="N13" s="25" t="s">
        <v>71</v>
      </c>
      <c r="O13" s="23" t="s">
        <v>0</v>
      </c>
    </row>
    <row r="14" spans="1:15" ht="18" customHeight="1" x14ac:dyDescent="0.15">
      <c r="B14" s="232" t="s">
        <v>79</v>
      </c>
      <c r="C14" s="13">
        <v>5729</v>
      </c>
      <c r="D14" s="13">
        <v>5357</v>
      </c>
      <c r="E14" s="13">
        <v>5143</v>
      </c>
      <c r="F14" s="13">
        <v>5453</v>
      </c>
      <c r="G14" s="13">
        <v>4868</v>
      </c>
      <c r="H14" s="13">
        <v>5581</v>
      </c>
      <c r="I14" s="13">
        <v>5516</v>
      </c>
      <c r="J14" s="13">
        <v>5225</v>
      </c>
      <c r="K14" s="13">
        <v>5335</v>
      </c>
      <c r="L14" s="13">
        <v>5640</v>
      </c>
      <c r="M14" s="13">
        <v>5571</v>
      </c>
      <c r="N14" s="26">
        <v>5732</v>
      </c>
      <c r="O14" s="24">
        <f>SUM(C14:N14)</f>
        <v>65150</v>
      </c>
    </row>
    <row r="15" spans="1:15" ht="18" customHeight="1" x14ac:dyDescent="0.15">
      <c r="B15" s="232" t="s">
        <v>81</v>
      </c>
      <c r="C15" s="13">
        <v>174</v>
      </c>
      <c r="D15" s="13">
        <v>146</v>
      </c>
      <c r="E15" s="13">
        <v>152</v>
      </c>
      <c r="F15" s="13">
        <v>173</v>
      </c>
      <c r="G15" s="13">
        <v>186</v>
      </c>
      <c r="H15" s="13">
        <v>171</v>
      </c>
      <c r="I15" s="13">
        <v>164</v>
      </c>
      <c r="J15" s="13">
        <v>159</v>
      </c>
      <c r="K15" s="13">
        <v>133</v>
      </c>
      <c r="L15" s="13">
        <v>130</v>
      </c>
      <c r="M15" s="13">
        <v>153</v>
      </c>
      <c r="N15" s="26">
        <v>153</v>
      </c>
      <c r="O15" s="24">
        <f>SUM(C15:N15)</f>
        <v>1894</v>
      </c>
    </row>
    <row r="16" spans="1:15" ht="18" customHeight="1" x14ac:dyDescent="0.15">
      <c r="B16" s="232" t="s">
        <v>1</v>
      </c>
      <c r="C16" s="13">
        <v>22450</v>
      </c>
      <c r="D16" s="13">
        <v>20795</v>
      </c>
      <c r="E16" s="13">
        <v>20095</v>
      </c>
      <c r="F16" s="13">
        <v>21312</v>
      </c>
      <c r="G16" s="13">
        <v>19245</v>
      </c>
      <c r="H16" s="13">
        <v>21598</v>
      </c>
      <c r="I16" s="13">
        <v>21557</v>
      </c>
      <c r="J16" s="13">
        <v>20177</v>
      </c>
      <c r="K16" s="13">
        <v>21648</v>
      </c>
      <c r="L16" s="13">
        <v>21702</v>
      </c>
      <c r="M16" s="13">
        <v>21634</v>
      </c>
      <c r="N16" s="26">
        <v>22510</v>
      </c>
      <c r="O16" s="24">
        <f>SUM(C16:N16)</f>
        <v>254723</v>
      </c>
    </row>
    <row r="17" spans="1:15" ht="18" customHeight="1" x14ac:dyDescent="0.15">
      <c r="B17" s="233" t="s">
        <v>2</v>
      </c>
      <c r="C17" s="13">
        <f t="shared" ref="C17:N17" si="1">C14/C18</f>
        <v>220.34615384615384</v>
      </c>
      <c r="D17" s="13">
        <f t="shared" si="1"/>
        <v>191.32142857142858</v>
      </c>
      <c r="E17" s="13">
        <f t="shared" si="1"/>
        <v>205.72</v>
      </c>
      <c r="F17" s="13">
        <f t="shared" si="1"/>
        <v>201.96296296296296</v>
      </c>
      <c r="G17" s="13">
        <f t="shared" si="1"/>
        <v>211.65217391304347</v>
      </c>
      <c r="H17" s="13">
        <f t="shared" si="1"/>
        <v>214.65384615384616</v>
      </c>
      <c r="I17" s="13">
        <f t="shared" si="1"/>
        <v>204.2962962962963</v>
      </c>
      <c r="J17" s="13">
        <f t="shared" si="1"/>
        <v>200.96153846153845</v>
      </c>
      <c r="K17" s="13">
        <f t="shared" si="1"/>
        <v>222.29166666666666</v>
      </c>
      <c r="L17" s="13">
        <f t="shared" si="1"/>
        <v>235</v>
      </c>
      <c r="M17" s="13">
        <f t="shared" si="1"/>
        <v>232.125</v>
      </c>
      <c r="N17" s="13">
        <f t="shared" si="1"/>
        <v>220.46153846153845</v>
      </c>
      <c r="O17" s="32">
        <f>O14/O18</f>
        <v>212.90849673202615</v>
      </c>
    </row>
    <row r="18" spans="1:15" ht="18" customHeight="1" x14ac:dyDescent="0.15">
      <c r="B18" s="242" t="s">
        <v>142</v>
      </c>
      <c r="C18" s="243">
        <v>26</v>
      </c>
      <c r="D18" s="243">
        <v>28</v>
      </c>
      <c r="E18" s="243">
        <v>25</v>
      </c>
      <c r="F18" s="243">
        <v>27</v>
      </c>
      <c r="G18" s="243">
        <v>23</v>
      </c>
      <c r="H18" s="243">
        <v>26</v>
      </c>
      <c r="I18" s="243">
        <v>27</v>
      </c>
      <c r="J18" s="243">
        <v>26</v>
      </c>
      <c r="K18" s="243">
        <v>24</v>
      </c>
      <c r="L18" s="243">
        <v>24</v>
      </c>
      <c r="M18" s="243">
        <v>24</v>
      </c>
      <c r="N18" s="244">
        <v>26</v>
      </c>
      <c r="O18" s="245">
        <f>SUM(C18:N18)</f>
        <v>306</v>
      </c>
    </row>
    <row r="19" spans="1:15" ht="18" customHeight="1" thickBot="1" x14ac:dyDescent="0.2">
      <c r="B19" s="21" t="s">
        <v>143</v>
      </c>
      <c r="C19" s="239">
        <v>16193</v>
      </c>
      <c r="D19" s="239">
        <v>16965</v>
      </c>
      <c r="E19" s="239">
        <v>16760</v>
      </c>
      <c r="F19" s="239">
        <v>17784</v>
      </c>
      <c r="G19" s="239">
        <v>19207</v>
      </c>
      <c r="H19" s="239">
        <v>19339</v>
      </c>
      <c r="I19" s="239">
        <v>18699</v>
      </c>
      <c r="J19" s="239">
        <v>19816</v>
      </c>
      <c r="K19" s="239">
        <v>16593</v>
      </c>
      <c r="L19" s="239">
        <v>18367</v>
      </c>
      <c r="M19" s="239">
        <v>19300</v>
      </c>
      <c r="N19" s="240">
        <v>17571</v>
      </c>
      <c r="O19" s="241">
        <f>SUM(C19:N19)</f>
        <v>216594</v>
      </c>
    </row>
    <row r="20" spans="1:15" ht="18" customHeight="1" thickBot="1" x14ac:dyDescent="0.2"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7"/>
    </row>
    <row r="21" spans="1:15" ht="18" customHeight="1" x14ac:dyDescent="0.15">
      <c r="B21" s="231" t="s">
        <v>74</v>
      </c>
      <c r="C21" s="19" t="s">
        <v>60</v>
      </c>
      <c r="D21" s="19" t="s">
        <v>61</v>
      </c>
      <c r="E21" s="19" t="s">
        <v>62</v>
      </c>
      <c r="F21" s="19" t="s">
        <v>63</v>
      </c>
      <c r="G21" s="19" t="s">
        <v>64</v>
      </c>
      <c r="H21" s="19" t="s">
        <v>65</v>
      </c>
      <c r="I21" s="19" t="s">
        <v>66</v>
      </c>
      <c r="J21" s="19" t="s">
        <v>67</v>
      </c>
      <c r="K21" s="19" t="s">
        <v>68</v>
      </c>
      <c r="L21" s="19" t="s">
        <v>69</v>
      </c>
      <c r="M21" s="19" t="s">
        <v>70</v>
      </c>
      <c r="N21" s="25" t="s">
        <v>71</v>
      </c>
      <c r="O21" s="23" t="s">
        <v>0</v>
      </c>
    </row>
    <row r="22" spans="1:15" ht="18" customHeight="1" x14ac:dyDescent="0.15">
      <c r="B22" s="232" t="s">
        <v>79</v>
      </c>
      <c r="C22" s="16">
        <f t="shared" ref="C22:N22" si="2">C5-C14</f>
        <v>-710</v>
      </c>
      <c r="D22" s="16">
        <f t="shared" si="2"/>
        <v>-422</v>
      </c>
      <c r="E22" s="16">
        <f t="shared" si="2"/>
        <v>201</v>
      </c>
      <c r="F22" s="16">
        <f t="shared" si="2"/>
        <v>51</v>
      </c>
      <c r="G22" s="16">
        <f t="shared" si="2"/>
        <v>1103</v>
      </c>
      <c r="H22" s="16">
        <f t="shared" si="2"/>
        <v>-480</v>
      </c>
      <c r="I22" s="16">
        <f t="shared" si="2"/>
        <v>-66</v>
      </c>
      <c r="J22" s="16">
        <f t="shared" si="2"/>
        <v>-55</v>
      </c>
      <c r="K22" s="16">
        <f t="shared" si="2"/>
        <v>99</v>
      </c>
      <c r="L22" s="16">
        <f t="shared" si="2"/>
        <v>-239</v>
      </c>
      <c r="M22" s="16">
        <f t="shared" si="2"/>
        <v>140</v>
      </c>
      <c r="N22" s="29">
        <f t="shared" si="2"/>
        <v>548</v>
      </c>
      <c r="O22" s="27">
        <f>SUM(C22:N22)</f>
        <v>170</v>
      </c>
    </row>
    <row r="23" spans="1:15" ht="18" customHeight="1" x14ac:dyDescent="0.15">
      <c r="B23" s="232" t="s">
        <v>81</v>
      </c>
      <c r="C23" s="16">
        <f t="shared" ref="C23:N23" si="3">C6-C15</f>
        <v>-39</v>
      </c>
      <c r="D23" s="16">
        <f t="shared" si="3"/>
        <v>-8</v>
      </c>
      <c r="E23" s="16">
        <f t="shared" si="3"/>
        <v>-1</v>
      </c>
      <c r="F23" s="16">
        <f t="shared" si="3"/>
        <v>-23</v>
      </c>
      <c r="G23" s="16">
        <f t="shared" si="3"/>
        <v>35</v>
      </c>
      <c r="H23" s="16">
        <f t="shared" si="3"/>
        <v>-15</v>
      </c>
      <c r="I23" s="16">
        <f t="shared" si="3"/>
        <v>-23</v>
      </c>
      <c r="J23" s="16">
        <f t="shared" si="3"/>
        <v>-40</v>
      </c>
      <c r="K23" s="16">
        <f t="shared" si="3"/>
        <v>-17</v>
      </c>
      <c r="L23" s="16">
        <f t="shared" si="3"/>
        <v>-6</v>
      </c>
      <c r="M23" s="16">
        <f t="shared" si="3"/>
        <v>28</v>
      </c>
      <c r="N23" s="29">
        <f t="shared" si="3"/>
        <v>-5</v>
      </c>
      <c r="O23" s="27">
        <f>SUM(C23:N23)</f>
        <v>-114</v>
      </c>
    </row>
    <row r="24" spans="1:15" ht="18" customHeight="1" thickBot="1" x14ac:dyDescent="0.2">
      <c r="B24" s="234" t="s">
        <v>1</v>
      </c>
      <c r="C24" s="20">
        <f t="shared" ref="C24:N24" si="4">C7-C16</f>
        <v>-2802</v>
      </c>
      <c r="D24" s="20">
        <f t="shared" si="4"/>
        <v>-1428</v>
      </c>
      <c r="E24" s="20">
        <f t="shared" si="4"/>
        <v>817</v>
      </c>
      <c r="F24" s="20">
        <f t="shared" si="4"/>
        <v>320</v>
      </c>
      <c r="G24" s="20">
        <f t="shared" si="4"/>
        <v>3887</v>
      </c>
      <c r="H24" s="20">
        <f t="shared" si="4"/>
        <v>-1053</v>
      </c>
      <c r="I24" s="20">
        <f t="shared" si="4"/>
        <v>-594</v>
      </c>
      <c r="J24" s="20">
        <f t="shared" si="4"/>
        <v>-314</v>
      </c>
      <c r="K24" s="20">
        <f t="shared" si="4"/>
        <v>331</v>
      </c>
      <c r="L24" s="20">
        <f t="shared" si="4"/>
        <v>-659</v>
      </c>
      <c r="M24" s="20">
        <f t="shared" si="4"/>
        <v>312</v>
      </c>
      <c r="N24" s="30">
        <f t="shared" si="4"/>
        <v>1803</v>
      </c>
      <c r="O24" s="28">
        <f>SUM(C24:N24)</f>
        <v>620</v>
      </c>
    </row>
    <row r="25" spans="1:15" ht="18" customHeight="1" x14ac:dyDescent="0.15">
      <c r="A25" s="60"/>
      <c r="B25" s="235"/>
      <c r="C25" s="60"/>
      <c r="D25" s="60"/>
      <c r="E25" s="60"/>
      <c r="F25" s="60"/>
      <c r="G25" s="60"/>
      <c r="H25" s="60"/>
      <c r="I25" s="60"/>
    </row>
    <row r="26" spans="1:15" ht="18" customHeight="1" thickBot="1" x14ac:dyDescent="0.2">
      <c r="A26" s="289" t="s">
        <v>3</v>
      </c>
      <c r="B26" s="289"/>
      <c r="C26" s="289"/>
      <c r="D26" s="289"/>
      <c r="E26" s="289"/>
      <c r="F26" s="289"/>
      <c r="G26" s="289"/>
      <c r="H26" s="289"/>
      <c r="I26" s="289"/>
    </row>
    <row r="27" spans="1:15" ht="18" customHeight="1" x14ac:dyDescent="0.15">
      <c r="A27" s="61"/>
      <c r="B27" s="236" t="s">
        <v>4</v>
      </c>
      <c r="C27" s="37" t="s">
        <v>87</v>
      </c>
      <c r="D27" s="38" t="s">
        <v>88</v>
      </c>
      <c r="E27" s="38" t="s">
        <v>89</v>
      </c>
      <c r="F27" s="39" t="s">
        <v>108</v>
      </c>
      <c r="G27" s="40" t="s">
        <v>0</v>
      </c>
      <c r="H27" s="62"/>
      <c r="I27" s="62"/>
    </row>
    <row r="28" spans="1:15" ht="18" customHeight="1" x14ac:dyDescent="0.15">
      <c r="A28" s="61"/>
      <c r="B28" s="237">
        <v>30</v>
      </c>
      <c r="C28" s="41">
        <v>7304</v>
      </c>
      <c r="D28" s="41">
        <v>2130</v>
      </c>
      <c r="E28" s="42">
        <v>53833</v>
      </c>
      <c r="F28" s="43">
        <v>2053</v>
      </c>
      <c r="G28" s="44">
        <f>SUM(C28:F28)</f>
        <v>65320</v>
      </c>
      <c r="H28" s="63"/>
      <c r="I28" s="63"/>
    </row>
    <row r="29" spans="1:15" ht="18" customHeight="1" thickBot="1" x14ac:dyDescent="0.2">
      <c r="A29" s="61"/>
      <c r="B29" s="237">
        <v>29</v>
      </c>
      <c r="C29" s="41">
        <v>7678</v>
      </c>
      <c r="D29" s="41">
        <v>2400</v>
      </c>
      <c r="E29" s="42">
        <v>52937</v>
      </c>
      <c r="F29" s="43">
        <v>2135</v>
      </c>
      <c r="G29" s="44">
        <f>SUM(C29:F29)</f>
        <v>65150</v>
      </c>
      <c r="H29" s="63"/>
      <c r="I29" s="63"/>
    </row>
    <row r="30" spans="1:15" ht="18" customHeight="1" thickTop="1" thickBot="1" x14ac:dyDescent="0.2">
      <c r="A30" s="61"/>
      <c r="B30" s="238" t="s">
        <v>74</v>
      </c>
      <c r="C30" s="45">
        <f>C28-C29</f>
        <v>-374</v>
      </c>
      <c r="D30" s="45">
        <f>D28-D29</f>
        <v>-270</v>
      </c>
      <c r="E30" s="45">
        <f>E28-E29</f>
        <v>896</v>
      </c>
      <c r="F30" s="45">
        <f>F28-F29</f>
        <v>-82</v>
      </c>
      <c r="G30" s="46">
        <f>SUM(G28-G29)</f>
        <v>170</v>
      </c>
      <c r="H30" s="64"/>
      <c r="I30" s="64"/>
    </row>
    <row r="31" spans="1:15" ht="20.100000000000001" customHeight="1" x14ac:dyDescent="0.15">
      <c r="A31" s="60"/>
      <c r="B31" s="235"/>
      <c r="C31" s="60"/>
      <c r="D31" s="60"/>
      <c r="E31" s="60"/>
      <c r="F31" s="60"/>
      <c r="G31" s="60"/>
      <c r="H31" s="60"/>
      <c r="I31" s="60"/>
    </row>
  </sheetData>
  <mergeCells count="1">
    <mergeCell ref="A26:I26"/>
  </mergeCells>
  <phoneticPr fontId="6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3"/>
  <sheetViews>
    <sheetView zoomScaleNormal="100" workbookViewId="0">
      <selection activeCell="E16" sqref="E16"/>
    </sheetView>
  </sheetViews>
  <sheetFormatPr defaultRowHeight="17.100000000000001" customHeight="1" x14ac:dyDescent="0.15"/>
  <cols>
    <col min="1" max="1" width="2.75" style="22" customWidth="1"/>
    <col min="2" max="9" width="9.625" style="22" customWidth="1"/>
    <col min="10" max="10" width="11" style="22" customWidth="1"/>
    <col min="11" max="11" width="12.5" style="22" bestFit="1" customWidth="1"/>
    <col min="12" max="12" width="12.5" style="22" customWidth="1"/>
    <col min="13" max="13" width="11.75" style="22" customWidth="1"/>
    <col min="14" max="16384" width="9" style="22"/>
  </cols>
  <sheetData>
    <row r="1" spans="1:15" ht="17.100000000000001" customHeight="1" thickBot="1" x14ac:dyDescent="0.2">
      <c r="A1" s="297" t="s">
        <v>109</v>
      </c>
      <c r="B1" s="297"/>
      <c r="C1" s="297"/>
      <c r="D1" s="297"/>
      <c r="E1" s="297"/>
      <c r="F1" s="297"/>
      <c r="G1" s="297"/>
      <c r="H1" s="297"/>
      <c r="I1" s="297"/>
      <c r="J1" s="297"/>
      <c r="K1" s="65"/>
      <c r="L1" s="65"/>
      <c r="M1" s="65"/>
    </row>
    <row r="2" spans="1:15" ht="17.100000000000001" customHeight="1" thickBot="1" x14ac:dyDescent="0.2">
      <c r="A2" s="78"/>
      <c r="B2" s="56" t="s">
        <v>4</v>
      </c>
      <c r="C2" s="57" t="s">
        <v>90</v>
      </c>
      <c r="D2" s="58" t="s">
        <v>87</v>
      </c>
      <c r="E2" s="58" t="s">
        <v>88</v>
      </c>
      <c r="F2" s="58" t="s">
        <v>119</v>
      </c>
      <c r="G2" s="58" t="s">
        <v>120</v>
      </c>
      <c r="H2" s="59" t="s">
        <v>121</v>
      </c>
      <c r="I2" s="206" t="s">
        <v>0</v>
      </c>
      <c r="J2" s="203" t="s">
        <v>110</v>
      </c>
      <c r="K2" s="65"/>
      <c r="L2" s="65"/>
    </row>
    <row r="3" spans="1:15" ht="17.100000000000001" customHeight="1" thickTop="1" thickBot="1" x14ac:dyDescent="0.2">
      <c r="A3" s="78"/>
      <c r="B3" s="47">
        <v>30</v>
      </c>
      <c r="C3" s="48">
        <v>189</v>
      </c>
      <c r="D3" s="49">
        <v>1141</v>
      </c>
      <c r="E3" s="49">
        <v>1790</v>
      </c>
      <c r="F3" s="49">
        <v>13294</v>
      </c>
      <c r="G3" s="49">
        <v>2122</v>
      </c>
      <c r="H3" s="50">
        <v>2388</v>
      </c>
      <c r="I3" s="207">
        <f>SUM(C3:H3)</f>
        <v>20924</v>
      </c>
      <c r="J3" s="204">
        <v>80</v>
      </c>
      <c r="K3" s="65"/>
      <c r="L3" s="65"/>
    </row>
    <row r="4" spans="1:15" ht="17.100000000000001" customHeight="1" thickTop="1" thickBot="1" x14ac:dyDescent="0.2">
      <c r="A4" s="78"/>
      <c r="B4" s="47">
        <v>29</v>
      </c>
      <c r="C4" s="48">
        <v>189</v>
      </c>
      <c r="D4" s="49">
        <v>1180</v>
      </c>
      <c r="E4" s="49">
        <v>1808</v>
      </c>
      <c r="F4" s="49">
        <v>11974</v>
      </c>
      <c r="G4" s="49">
        <v>1976</v>
      </c>
      <c r="H4" s="50">
        <v>2038</v>
      </c>
      <c r="I4" s="207">
        <f>SUM(C4:H4)</f>
        <v>19165</v>
      </c>
      <c r="J4" s="204">
        <v>80</v>
      </c>
      <c r="K4" s="65"/>
      <c r="L4" s="65"/>
    </row>
    <row r="5" spans="1:15" ht="17.100000000000001" customHeight="1" thickTop="1" thickBot="1" x14ac:dyDescent="0.2">
      <c r="A5" s="78"/>
      <c r="B5" s="51" t="s">
        <v>74</v>
      </c>
      <c r="C5" s="52">
        <f t="shared" ref="C5:I5" si="0">SUM(C3-C4)</f>
        <v>0</v>
      </c>
      <c r="D5" s="53">
        <f t="shared" si="0"/>
        <v>-39</v>
      </c>
      <c r="E5" s="53">
        <f t="shared" si="0"/>
        <v>-18</v>
      </c>
      <c r="F5" s="53">
        <f t="shared" si="0"/>
        <v>1320</v>
      </c>
      <c r="G5" s="54">
        <f t="shared" si="0"/>
        <v>146</v>
      </c>
      <c r="H5" s="55">
        <f t="shared" si="0"/>
        <v>350</v>
      </c>
      <c r="I5" s="208">
        <f t="shared" si="0"/>
        <v>1759</v>
      </c>
      <c r="J5" s="205">
        <f>SUM(J3-J4)</f>
        <v>0</v>
      </c>
      <c r="K5" s="65"/>
      <c r="L5" s="65"/>
    </row>
    <row r="6" spans="1:15" ht="12.75" customHeight="1" x14ac:dyDescent="0.15">
      <c r="A6" s="65"/>
      <c r="B6" s="66"/>
      <c r="C6" s="66"/>
      <c r="D6" s="66"/>
      <c r="E6" s="66"/>
      <c r="F6" s="66"/>
      <c r="G6" s="66"/>
      <c r="H6" s="66"/>
      <c r="I6" s="66"/>
      <c r="J6" s="66"/>
      <c r="K6" s="65"/>
      <c r="L6" s="65"/>
      <c r="M6" s="65"/>
    </row>
    <row r="7" spans="1:15" ht="17.100000000000001" customHeight="1" thickBot="1" x14ac:dyDescent="0.2">
      <c r="A7" s="298" t="s">
        <v>91</v>
      </c>
      <c r="B7" s="298"/>
      <c r="C7" s="298"/>
      <c r="D7" s="298"/>
      <c r="E7" s="298"/>
      <c r="F7" s="298"/>
      <c r="G7" s="298"/>
      <c r="H7" s="298"/>
      <c r="I7" s="298"/>
      <c r="J7" s="298"/>
      <c r="K7" s="65"/>
      <c r="L7" s="65"/>
      <c r="M7" s="65"/>
    </row>
    <row r="8" spans="1:15" ht="17.100000000000001" customHeight="1" x14ac:dyDescent="0.15">
      <c r="A8" s="78"/>
      <c r="B8" s="79" t="s">
        <v>92</v>
      </c>
      <c r="C8" s="80" t="s">
        <v>93</v>
      </c>
      <c r="D8" s="80" t="s">
        <v>94</v>
      </c>
      <c r="E8" s="80" t="s">
        <v>15</v>
      </c>
      <c r="F8" s="80" t="s">
        <v>95</v>
      </c>
      <c r="G8" s="180" t="s">
        <v>96</v>
      </c>
      <c r="H8" s="180" t="s">
        <v>159</v>
      </c>
      <c r="I8" s="287" t="s">
        <v>160</v>
      </c>
      <c r="J8" s="81" t="s">
        <v>0</v>
      </c>
      <c r="K8" s="82"/>
      <c r="L8" s="83"/>
      <c r="M8" s="66"/>
      <c r="N8" s="65"/>
      <c r="O8" s="65"/>
    </row>
    <row r="9" spans="1:15" ht="17.100000000000001" customHeight="1" thickBot="1" x14ac:dyDescent="0.2">
      <c r="A9" s="78"/>
      <c r="B9" s="84" t="s">
        <v>97</v>
      </c>
      <c r="C9" s="85">
        <v>140501</v>
      </c>
      <c r="D9" s="85">
        <v>91683</v>
      </c>
      <c r="E9" s="85">
        <v>2422</v>
      </c>
      <c r="F9" s="85">
        <v>16239</v>
      </c>
      <c r="G9" s="281">
        <v>4106</v>
      </c>
      <c r="H9" s="281">
        <v>34</v>
      </c>
      <c r="I9" s="288">
        <v>358</v>
      </c>
      <c r="J9" s="86">
        <f>SUM(C9:I9)</f>
        <v>255343</v>
      </c>
      <c r="K9" s="87"/>
      <c r="L9" s="87"/>
      <c r="M9" s="66"/>
      <c r="N9" s="65"/>
      <c r="O9" s="65"/>
    </row>
    <row r="10" spans="1:15" ht="17.100000000000001" customHeight="1" thickTop="1" thickBot="1" x14ac:dyDescent="0.2">
      <c r="A10" s="78"/>
      <c r="B10" s="88" t="s">
        <v>122</v>
      </c>
      <c r="C10" s="89">
        <f>C9/J9</f>
        <v>0.55024418135605835</v>
      </c>
      <c r="D10" s="89">
        <f>D9/J9</f>
        <v>0.35905820797907129</v>
      </c>
      <c r="E10" s="89">
        <f>E9/J9</f>
        <v>9.4852805833721705E-3</v>
      </c>
      <c r="F10" s="89">
        <f>F9/J9</f>
        <v>6.3596808998092766E-2</v>
      </c>
      <c r="G10" s="282">
        <f>G9/J9</f>
        <v>1.6080331162397245E-2</v>
      </c>
      <c r="H10" s="282">
        <f>H9/J9</f>
        <v>1.3315422784254905E-4</v>
      </c>
      <c r="I10" s="282">
        <f>I9/J9</f>
        <v>1.4020356931656634E-3</v>
      </c>
      <c r="J10" s="90">
        <f>SUM(C10:I10)</f>
        <v>1</v>
      </c>
      <c r="K10" s="91"/>
      <c r="L10" s="64"/>
      <c r="M10" s="67"/>
      <c r="N10" s="65"/>
      <c r="O10" s="65"/>
    </row>
    <row r="11" spans="1:15" ht="14.25" customHeight="1" x14ac:dyDescent="0.15">
      <c r="A11" s="65"/>
      <c r="B11" s="66"/>
      <c r="C11" s="66"/>
      <c r="D11" s="69"/>
      <c r="E11" s="66"/>
      <c r="F11" s="66"/>
      <c r="G11" s="66"/>
      <c r="H11" s="66"/>
      <c r="I11" s="66"/>
      <c r="J11" s="66"/>
      <c r="K11" s="65"/>
      <c r="L11" s="70"/>
      <c r="M11" s="70"/>
    </row>
    <row r="12" spans="1:15" ht="17.100000000000001" customHeight="1" thickBot="1" x14ac:dyDescent="0.2">
      <c r="A12" s="92" t="s">
        <v>112</v>
      </c>
      <c r="B12" s="92"/>
      <c r="C12" s="92"/>
      <c r="D12" s="92"/>
      <c r="E12" s="92"/>
      <c r="F12" s="92"/>
      <c r="G12" s="92"/>
      <c r="H12" s="92"/>
      <c r="I12" s="36"/>
      <c r="J12" s="36"/>
      <c r="K12" s="65"/>
      <c r="L12" s="70"/>
      <c r="M12" s="70"/>
    </row>
    <row r="13" spans="1:15" s="35" customFormat="1" ht="17.100000000000001" customHeight="1" x14ac:dyDescent="0.15">
      <c r="A13" s="93"/>
      <c r="B13" s="299"/>
      <c r="C13" s="300"/>
      <c r="D13" s="94" t="s">
        <v>6</v>
      </c>
      <c r="E13" s="95" t="s">
        <v>7</v>
      </c>
      <c r="F13" s="96" t="s">
        <v>110</v>
      </c>
      <c r="G13" s="97" t="s">
        <v>0</v>
      </c>
      <c r="H13" s="98"/>
      <c r="I13" s="72"/>
      <c r="J13" s="72"/>
      <c r="K13" s="71"/>
      <c r="L13" s="73"/>
      <c r="M13" s="73"/>
    </row>
    <row r="14" spans="1:15" ht="17.100000000000001" customHeight="1" x14ac:dyDescent="0.15">
      <c r="A14" s="78"/>
      <c r="B14" s="291" t="s">
        <v>111</v>
      </c>
      <c r="C14" s="292"/>
      <c r="D14" s="99">
        <v>5329</v>
      </c>
      <c r="E14" s="100">
        <v>2274</v>
      </c>
      <c r="F14" s="100">
        <v>56</v>
      </c>
      <c r="G14" s="101">
        <f>SUM(D14:F14)</f>
        <v>7659</v>
      </c>
      <c r="H14" s="87"/>
      <c r="I14" s="66"/>
      <c r="J14" s="66"/>
      <c r="K14" s="65"/>
      <c r="L14" s="66"/>
      <c r="M14" s="66"/>
    </row>
    <row r="15" spans="1:15" ht="17.100000000000001" customHeight="1" thickBot="1" x14ac:dyDescent="0.2">
      <c r="A15" s="78"/>
      <c r="B15" s="293" t="s">
        <v>1</v>
      </c>
      <c r="C15" s="294"/>
      <c r="D15" s="102">
        <f>G15-E15-F15</f>
        <v>192707</v>
      </c>
      <c r="E15" s="103">
        <v>55455</v>
      </c>
      <c r="F15" s="104">
        <v>7181</v>
      </c>
      <c r="G15" s="105">
        <v>255343</v>
      </c>
      <c r="H15" s="87"/>
      <c r="I15" s="66"/>
      <c r="J15" s="66"/>
      <c r="K15" s="65"/>
      <c r="L15" s="66"/>
      <c r="M15" s="66"/>
    </row>
    <row r="16" spans="1:15" ht="17.100000000000001" customHeight="1" thickTop="1" thickBot="1" x14ac:dyDescent="0.2">
      <c r="A16" s="78"/>
      <c r="B16" s="307" t="s">
        <v>113</v>
      </c>
      <c r="C16" s="308"/>
      <c r="D16" s="106">
        <f>D15/D14</f>
        <v>36.161944079564648</v>
      </c>
      <c r="E16" s="106" t="s">
        <v>162</v>
      </c>
      <c r="F16" s="107">
        <f>F15/F14</f>
        <v>128.23214285714286</v>
      </c>
      <c r="G16" s="108">
        <f>G15/G14</f>
        <v>33.338947643295469</v>
      </c>
      <c r="H16" s="87"/>
      <c r="I16" s="66"/>
      <c r="J16" s="66"/>
      <c r="K16" s="65"/>
      <c r="L16" s="66"/>
      <c r="M16" s="66"/>
    </row>
    <row r="17" spans="1:13" ht="12.75" customHeight="1" x14ac:dyDescent="0.15">
      <c r="A17" s="65"/>
      <c r="B17" s="68"/>
      <c r="C17" s="68"/>
      <c r="D17" s="66"/>
      <c r="E17" s="66"/>
      <c r="F17" s="66"/>
      <c r="G17" s="66"/>
      <c r="H17" s="66"/>
      <c r="I17" s="66"/>
      <c r="J17" s="66"/>
      <c r="K17" s="65"/>
      <c r="L17" s="66"/>
      <c r="M17" s="66"/>
    </row>
    <row r="18" spans="1:13" ht="17.100000000000001" customHeight="1" thickBot="1" x14ac:dyDescent="0.2">
      <c r="A18" s="78" t="s">
        <v>75</v>
      </c>
      <c r="B18" s="78"/>
      <c r="C18" s="78"/>
      <c r="D18" s="78"/>
      <c r="E18" s="214"/>
      <c r="F18" s="214"/>
      <c r="G18" s="214"/>
      <c r="H18" s="214"/>
      <c r="I18" s="215"/>
      <c r="J18" s="65"/>
      <c r="K18" s="65"/>
      <c r="L18" s="65"/>
      <c r="M18" s="65"/>
    </row>
    <row r="19" spans="1:13" ht="17.100000000000001" customHeight="1" x14ac:dyDescent="0.15">
      <c r="A19" s="65"/>
      <c r="B19" s="305" t="s">
        <v>4</v>
      </c>
      <c r="C19" s="301" t="s">
        <v>9</v>
      </c>
      <c r="D19" s="302"/>
      <c r="E19" s="303" t="s">
        <v>12</v>
      </c>
      <c r="F19" s="304"/>
      <c r="G19" s="295" t="s">
        <v>98</v>
      </c>
      <c r="H19" s="296"/>
      <c r="I19" s="216"/>
      <c r="J19" s="75"/>
      <c r="K19" s="74"/>
      <c r="L19" s="70"/>
      <c r="M19" s="65"/>
    </row>
    <row r="20" spans="1:13" ht="17.100000000000001" customHeight="1" x14ac:dyDescent="0.15">
      <c r="A20" s="65"/>
      <c r="B20" s="306"/>
      <c r="C20" s="175" t="s">
        <v>10</v>
      </c>
      <c r="D20" s="176" t="s">
        <v>11</v>
      </c>
      <c r="E20" s="217" t="s">
        <v>10</v>
      </c>
      <c r="F20" s="218" t="s">
        <v>11</v>
      </c>
      <c r="G20" s="219" t="s">
        <v>82</v>
      </c>
      <c r="H20" s="220" t="s">
        <v>83</v>
      </c>
      <c r="I20" s="221"/>
      <c r="J20" s="70"/>
      <c r="K20" s="70"/>
      <c r="L20" s="290"/>
      <c r="M20" s="290"/>
    </row>
    <row r="21" spans="1:13" ht="17.100000000000001" customHeight="1" x14ac:dyDescent="0.15">
      <c r="A21" s="65"/>
      <c r="B21" s="249">
        <v>30</v>
      </c>
      <c r="C21" s="210">
        <v>23</v>
      </c>
      <c r="D21" s="211">
        <v>93</v>
      </c>
      <c r="E21" s="212">
        <v>32</v>
      </c>
      <c r="F21" s="211">
        <v>368</v>
      </c>
      <c r="G21" s="222">
        <v>160</v>
      </c>
      <c r="H21" s="223">
        <v>133150</v>
      </c>
      <c r="I21" s="221"/>
      <c r="J21" s="70"/>
      <c r="K21" s="70"/>
      <c r="L21" s="290"/>
      <c r="M21" s="290"/>
    </row>
    <row r="22" spans="1:13" ht="17.100000000000001" customHeight="1" x14ac:dyDescent="0.15">
      <c r="A22" s="65"/>
      <c r="B22" s="279">
        <v>29</v>
      </c>
      <c r="C22" s="210">
        <v>20</v>
      </c>
      <c r="D22" s="211">
        <v>78</v>
      </c>
      <c r="E22" s="212">
        <v>41</v>
      </c>
      <c r="F22" s="211">
        <v>506</v>
      </c>
      <c r="G22" s="222">
        <v>250</v>
      </c>
      <c r="H22" s="223">
        <v>82810</v>
      </c>
      <c r="I22" s="224"/>
      <c r="J22" s="70"/>
      <c r="K22" s="70"/>
      <c r="L22" s="65"/>
      <c r="M22" s="76"/>
    </row>
    <row r="23" spans="1:13" ht="17.100000000000001" customHeight="1" x14ac:dyDescent="0.15">
      <c r="A23" s="65"/>
      <c r="B23" s="68"/>
      <c r="C23" s="66"/>
      <c r="D23" s="66"/>
      <c r="E23" s="67"/>
      <c r="F23" s="67"/>
      <c r="G23" s="221"/>
      <c r="H23" s="221"/>
      <c r="I23" s="225"/>
      <c r="J23" s="77"/>
      <c r="K23" s="77"/>
      <c r="L23" s="65"/>
      <c r="M23" s="76"/>
    </row>
    <row r="24" spans="1:13" ht="17.100000000000001" customHeight="1" thickBot="1" x14ac:dyDescent="0.2">
      <c r="A24" s="78" t="s">
        <v>76</v>
      </c>
      <c r="B24" s="78"/>
      <c r="C24" s="78"/>
      <c r="D24" s="78"/>
      <c r="E24" s="214"/>
      <c r="F24" s="215"/>
      <c r="G24" s="215"/>
      <c r="H24" s="215"/>
      <c r="I24" s="215"/>
      <c r="J24" s="65"/>
      <c r="K24" s="65"/>
      <c r="L24" s="65"/>
      <c r="M24" s="65"/>
    </row>
    <row r="25" spans="1:13" ht="17.100000000000001" customHeight="1" x14ac:dyDescent="0.15">
      <c r="A25" s="78"/>
      <c r="B25" s="248" t="s">
        <v>4</v>
      </c>
      <c r="C25" s="246" t="s">
        <v>13</v>
      </c>
      <c r="D25" s="178" t="s">
        <v>14</v>
      </c>
      <c r="E25" s="214"/>
      <c r="F25" s="215"/>
      <c r="G25" s="215"/>
      <c r="H25" s="215"/>
      <c r="I25" s="215"/>
      <c r="J25" s="65"/>
      <c r="K25" s="68"/>
      <c r="L25" s="68"/>
      <c r="M25" s="68"/>
    </row>
    <row r="26" spans="1:13" ht="17.100000000000001" customHeight="1" x14ac:dyDescent="0.15">
      <c r="A26" s="78"/>
      <c r="B26" s="249">
        <v>30</v>
      </c>
      <c r="C26" s="177">
        <v>1470</v>
      </c>
      <c r="D26" s="179">
        <v>7303</v>
      </c>
      <c r="E26" s="78"/>
      <c r="F26" s="65"/>
      <c r="G26" s="65"/>
      <c r="H26" s="65"/>
      <c r="I26" s="65"/>
      <c r="J26" s="65"/>
      <c r="K26" s="68"/>
      <c r="L26" s="66"/>
      <c r="M26" s="66"/>
    </row>
    <row r="27" spans="1:13" ht="17.100000000000001" customHeight="1" x14ac:dyDescent="0.15">
      <c r="A27" s="78"/>
      <c r="B27" s="279">
        <v>29</v>
      </c>
      <c r="C27" s="177">
        <v>1126</v>
      </c>
      <c r="D27" s="179">
        <v>7636</v>
      </c>
      <c r="E27" s="78"/>
      <c r="F27" s="65"/>
      <c r="G27" s="65"/>
      <c r="H27" s="65"/>
      <c r="I27" s="65"/>
      <c r="J27" s="65"/>
      <c r="K27" s="68"/>
      <c r="L27" s="66"/>
      <c r="M27" s="66"/>
    </row>
    <row r="28" spans="1:13" ht="17.100000000000001" customHeight="1" x14ac:dyDescent="0.1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</row>
    <row r="29" spans="1:13" ht="17.100000000000001" customHeight="1" thickBot="1" x14ac:dyDescent="0.2">
      <c r="A29" s="78" t="s">
        <v>77</v>
      </c>
      <c r="B29" s="78"/>
      <c r="C29" s="78"/>
      <c r="D29" s="78"/>
      <c r="E29" s="78"/>
      <c r="F29" s="78"/>
      <c r="G29" s="65"/>
      <c r="H29" s="78" t="s">
        <v>78</v>
      </c>
      <c r="I29" s="78"/>
      <c r="J29" s="78"/>
      <c r="K29" s="78"/>
      <c r="L29" s="65"/>
      <c r="M29" s="65"/>
    </row>
    <row r="30" spans="1:13" ht="17.100000000000001" customHeight="1" x14ac:dyDescent="0.15">
      <c r="A30" s="78"/>
      <c r="B30" s="248" t="s">
        <v>4</v>
      </c>
      <c r="C30" s="180" t="s">
        <v>5</v>
      </c>
      <c r="D30" s="246" t="s">
        <v>15</v>
      </c>
      <c r="E30" s="247" t="s">
        <v>16</v>
      </c>
      <c r="F30" s="181" t="s">
        <v>0</v>
      </c>
      <c r="G30" s="65"/>
      <c r="H30" s="248" t="s">
        <v>4</v>
      </c>
      <c r="I30" s="180" t="s">
        <v>8</v>
      </c>
      <c r="J30" s="251" t="s">
        <v>144</v>
      </c>
      <c r="K30" s="78"/>
      <c r="L30" s="65"/>
      <c r="M30" s="68"/>
    </row>
    <row r="31" spans="1:13" ht="17.100000000000001" customHeight="1" x14ac:dyDescent="0.15">
      <c r="A31" s="78"/>
      <c r="B31" s="249">
        <v>30</v>
      </c>
      <c r="C31" s="182">
        <v>2613</v>
      </c>
      <c r="D31" s="183">
        <v>258</v>
      </c>
      <c r="E31" s="184">
        <v>2117</v>
      </c>
      <c r="F31" s="185">
        <f>SUM(C31:E31)</f>
        <v>4988</v>
      </c>
      <c r="G31" s="65"/>
      <c r="H31" s="250">
        <v>30</v>
      </c>
      <c r="I31" s="100">
        <v>7864</v>
      </c>
      <c r="J31" s="226">
        <v>553</v>
      </c>
      <c r="K31" s="78"/>
      <c r="L31" s="65"/>
      <c r="M31" s="66"/>
    </row>
    <row r="32" spans="1:13" ht="17.100000000000001" customHeight="1" x14ac:dyDescent="0.15">
      <c r="A32" s="78"/>
      <c r="B32" s="279">
        <v>29</v>
      </c>
      <c r="C32" s="182">
        <v>3016</v>
      </c>
      <c r="D32" s="183">
        <v>199</v>
      </c>
      <c r="E32" s="184">
        <v>2252</v>
      </c>
      <c r="F32" s="185">
        <f>SUM(C32:E32)</f>
        <v>5467</v>
      </c>
      <c r="G32" s="65"/>
      <c r="H32" s="278">
        <v>29</v>
      </c>
      <c r="I32" s="100">
        <v>7366</v>
      </c>
      <c r="J32" s="226">
        <v>986</v>
      </c>
      <c r="K32" s="78"/>
      <c r="L32" s="65"/>
      <c r="M32" s="66"/>
    </row>
    <row r="33" spans="11:11" ht="17.100000000000001" customHeight="1" x14ac:dyDescent="0.15">
      <c r="K33" s="78"/>
    </row>
  </sheetData>
  <mergeCells count="12">
    <mergeCell ref="A1:J1"/>
    <mergeCell ref="A7:J7"/>
    <mergeCell ref="B13:C13"/>
    <mergeCell ref="C19:D19"/>
    <mergeCell ref="E19:F19"/>
    <mergeCell ref="B19:B20"/>
    <mergeCell ref="B16:C16"/>
    <mergeCell ref="L21:M21"/>
    <mergeCell ref="L20:M20"/>
    <mergeCell ref="B14:C14"/>
    <mergeCell ref="B15:C15"/>
    <mergeCell ref="G19:H19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2"/>
  <sheetViews>
    <sheetView zoomScale="90" zoomScaleNormal="90" workbookViewId="0">
      <selection activeCell="J24" sqref="J24"/>
    </sheetView>
  </sheetViews>
  <sheetFormatPr defaultColWidth="8.625" defaultRowHeight="20.100000000000001" customHeight="1" x14ac:dyDescent="0.15"/>
  <cols>
    <col min="1" max="1" width="2.125" style="4" customWidth="1"/>
    <col min="2" max="2" width="6" style="4" customWidth="1"/>
    <col min="3" max="3" width="9.5" style="4" customWidth="1"/>
    <col min="4" max="4" width="9.625" style="4" customWidth="1"/>
    <col min="5" max="5" width="9.375" style="4" customWidth="1"/>
    <col min="6" max="6" width="9.625" style="4" customWidth="1"/>
    <col min="7" max="7" width="10" style="4" customWidth="1"/>
    <col min="8" max="8" width="10.5" style="4" customWidth="1"/>
    <col min="9" max="9" width="10.875" style="4" customWidth="1"/>
    <col min="10" max="10" width="9.125" style="4" customWidth="1"/>
    <col min="11" max="11" width="11.25" style="4" customWidth="1"/>
    <col min="12" max="12" width="11.75" style="4" customWidth="1"/>
    <col min="13" max="13" width="11.5" style="4" customWidth="1"/>
    <col min="14" max="14" width="11.25" style="4" customWidth="1"/>
    <col min="15" max="15" width="7.25" style="4" customWidth="1"/>
    <col min="16" max="16384" width="8.625" style="4"/>
  </cols>
  <sheetData>
    <row r="1" spans="1:14" ht="20.100000000000001" customHeight="1" thickBot="1" x14ac:dyDescent="0.2">
      <c r="B1" s="168" t="s">
        <v>39</v>
      </c>
      <c r="C1" s="168"/>
      <c r="D1" s="168"/>
      <c r="E1" s="168"/>
      <c r="F1" s="168"/>
      <c r="G1" s="168"/>
      <c r="H1" s="3"/>
      <c r="I1" s="3"/>
      <c r="J1" s="3"/>
      <c r="K1" s="3"/>
      <c r="L1" s="3"/>
      <c r="M1" s="3"/>
      <c r="N1" s="3"/>
    </row>
    <row r="2" spans="1:14" s="1" customFormat="1" ht="20.100000000000001" customHeight="1" x14ac:dyDescent="0.15">
      <c r="B2" s="320" t="s">
        <v>4</v>
      </c>
      <c r="C2" s="318" t="s">
        <v>49</v>
      </c>
      <c r="D2" s="318" t="s">
        <v>50</v>
      </c>
      <c r="E2" s="318" t="s">
        <v>51</v>
      </c>
      <c r="F2" s="318" t="s">
        <v>99</v>
      </c>
      <c r="G2" s="318" t="s">
        <v>52</v>
      </c>
      <c r="H2" s="318" t="s">
        <v>53</v>
      </c>
      <c r="I2" s="318" t="s">
        <v>54</v>
      </c>
      <c r="J2" s="318" t="s">
        <v>55</v>
      </c>
      <c r="K2" s="318" t="s">
        <v>100</v>
      </c>
      <c r="L2" s="318" t="s">
        <v>101</v>
      </c>
      <c r="M2" s="324" t="s">
        <v>102</v>
      </c>
    </row>
    <row r="3" spans="1:14" s="1" customFormat="1" ht="20.100000000000001" customHeight="1" x14ac:dyDescent="0.15">
      <c r="B3" s="321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25"/>
    </row>
    <row r="4" spans="1:14" s="1" customFormat="1" ht="20.100000000000001" customHeight="1" x14ac:dyDescent="0.15">
      <c r="B4" s="322"/>
      <c r="C4" s="169" t="s">
        <v>123</v>
      </c>
      <c r="D4" s="169" t="s">
        <v>124</v>
      </c>
      <c r="E4" s="169" t="s">
        <v>125</v>
      </c>
      <c r="F4" s="169" t="s">
        <v>126</v>
      </c>
      <c r="G4" s="169" t="s">
        <v>127</v>
      </c>
      <c r="H4" s="169" t="s">
        <v>128</v>
      </c>
      <c r="I4" s="169" t="s">
        <v>129</v>
      </c>
      <c r="J4" s="169" t="s">
        <v>130</v>
      </c>
      <c r="K4" s="169" t="s">
        <v>131</v>
      </c>
      <c r="L4" s="169" t="s">
        <v>132</v>
      </c>
      <c r="M4" s="170" t="s">
        <v>133</v>
      </c>
    </row>
    <row r="5" spans="1:14" s="1" customFormat="1" ht="20.100000000000001" customHeight="1" thickBot="1" x14ac:dyDescent="0.2">
      <c r="B5" s="171">
        <v>30</v>
      </c>
      <c r="C5" s="172">
        <v>42344</v>
      </c>
      <c r="D5" s="172">
        <v>167681</v>
      </c>
      <c r="E5" s="172">
        <v>5247</v>
      </c>
      <c r="F5" s="172">
        <v>65320</v>
      </c>
      <c r="G5" s="172">
        <v>255343</v>
      </c>
      <c r="H5" s="172">
        <v>10099758</v>
      </c>
      <c r="I5" s="173">
        <f>G5/F5</f>
        <v>3.9091090018371095</v>
      </c>
      <c r="J5" s="173">
        <f>G5/D5*100</f>
        <v>152.27902982448816</v>
      </c>
      <c r="K5" s="173">
        <f>D5/C5</f>
        <v>3.9599707160400528</v>
      </c>
      <c r="L5" s="173">
        <f>H5/C5</f>
        <v>238.51686189306631</v>
      </c>
      <c r="M5" s="174">
        <f>G5/C5</f>
        <v>6.03020498771963</v>
      </c>
    </row>
    <row r="6" spans="1:14" s="2" customFormat="1" ht="20.100000000000001" customHeight="1" thickTop="1" x14ac:dyDescent="0.15">
      <c r="B6" s="252">
        <v>29</v>
      </c>
      <c r="C6" s="253">
        <v>42532</v>
      </c>
      <c r="D6" s="253">
        <v>155431</v>
      </c>
      <c r="E6" s="253">
        <v>11326</v>
      </c>
      <c r="F6" s="253">
        <v>65150</v>
      </c>
      <c r="G6" s="253">
        <v>254723</v>
      </c>
      <c r="H6" s="253">
        <v>10099758</v>
      </c>
      <c r="I6" s="254">
        <f>G6/F6</f>
        <v>3.9097927858787416</v>
      </c>
      <c r="J6" s="254">
        <f>G6/D6*100</f>
        <v>163.88172243632221</v>
      </c>
      <c r="K6" s="254">
        <f>D6/C6</f>
        <v>3.6544484153108248</v>
      </c>
      <c r="L6" s="254">
        <f>H6/C6</f>
        <v>237.46256935954105</v>
      </c>
      <c r="M6" s="255">
        <f>G6/C6</f>
        <v>5.9889730085582622</v>
      </c>
    </row>
    <row r="7" spans="1:14" s="1" customFormat="1" ht="20.100000000000001" customHeight="1" x14ac:dyDescent="0.15">
      <c r="B7" s="280">
        <v>28</v>
      </c>
      <c r="C7" s="167">
        <v>43112</v>
      </c>
      <c r="D7" s="167">
        <v>144873</v>
      </c>
      <c r="E7" s="167">
        <v>8705</v>
      </c>
      <c r="F7" s="167">
        <v>69075</v>
      </c>
      <c r="G7" s="167">
        <v>266667</v>
      </c>
      <c r="H7" s="167">
        <v>10198346</v>
      </c>
      <c r="I7" s="165">
        <f>G7/F7</f>
        <v>3.8605428881650381</v>
      </c>
      <c r="J7" s="165">
        <f>G7/D7*100</f>
        <v>184.06949535110061</v>
      </c>
      <c r="K7" s="165">
        <f>D7/C7</f>
        <v>3.3603868992391908</v>
      </c>
      <c r="L7" s="165">
        <f>H7/C7</f>
        <v>236.55469474856187</v>
      </c>
      <c r="M7" s="166">
        <f>G7/C7</f>
        <v>6.1854472072740769</v>
      </c>
    </row>
    <row r="8" spans="1:14" s="1" customFormat="1" ht="20.100000000000001" customHeight="1" x14ac:dyDescent="0.15">
      <c r="B8" s="280">
        <v>27</v>
      </c>
      <c r="C8" s="167">
        <v>43299</v>
      </c>
      <c r="D8" s="167">
        <v>137557</v>
      </c>
      <c r="E8" s="167">
        <v>14748</v>
      </c>
      <c r="F8" s="167">
        <v>37456</v>
      </c>
      <c r="G8" s="167">
        <v>149976</v>
      </c>
      <c r="H8" s="167">
        <v>29479570</v>
      </c>
      <c r="I8" s="165">
        <f>G8/F8</f>
        <v>4.0040580948312687</v>
      </c>
      <c r="J8" s="165">
        <f>G8/D8*100</f>
        <v>109.02825737694192</v>
      </c>
      <c r="K8" s="165">
        <f>D8/C8</f>
        <v>3.1769093974456686</v>
      </c>
      <c r="L8" s="165">
        <f>H8/C8</f>
        <v>680.83720178295107</v>
      </c>
      <c r="M8" s="166">
        <f>G8/C8</f>
        <v>3.4637289544793184</v>
      </c>
    </row>
    <row r="9" spans="1:14" s="1" customFormat="1" ht="20.100000000000001" customHeight="1" thickBot="1" x14ac:dyDescent="0.2">
      <c r="B9" s="283">
        <v>26</v>
      </c>
      <c r="C9" s="284">
        <v>43471</v>
      </c>
      <c r="D9" s="284">
        <v>124434</v>
      </c>
      <c r="E9" s="284">
        <v>5593</v>
      </c>
      <c r="F9" s="284">
        <v>35077</v>
      </c>
      <c r="G9" s="284">
        <v>151212</v>
      </c>
      <c r="H9" s="284">
        <v>9096332</v>
      </c>
      <c r="I9" s="256">
        <f>G9/F9</f>
        <v>4.3108589674145454</v>
      </c>
      <c r="J9" s="256">
        <f>G9/D9*100</f>
        <v>121.51984184386903</v>
      </c>
      <c r="K9" s="256">
        <f>D9/C9</f>
        <v>2.8624600308251478</v>
      </c>
      <c r="L9" s="256">
        <f>H9/C9</f>
        <v>209.25058084700146</v>
      </c>
      <c r="M9" s="257">
        <f>G9/C9</f>
        <v>3.4784569023026846</v>
      </c>
    </row>
    <row r="10" spans="1:14" s="2" customFormat="1" ht="20.100000000000001" customHeight="1" x14ac:dyDescent="0.15">
      <c r="B10" s="109"/>
      <c r="C10" s="1" t="s">
        <v>114</v>
      </c>
      <c r="D10" s="109"/>
      <c r="E10" s="109"/>
      <c r="F10" s="109"/>
      <c r="G10" s="109"/>
      <c r="H10" s="109"/>
      <c r="I10" s="109"/>
      <c r="J10" s="109"/>
      <c r="K10" s="109"/>
      <c r="L10" s="109"/>
      <c r="M10" s="109"/>
    </row>
    <row r="11" spans="1:14" s="2" customFormat="1" ht="20.100000000000001" customHeight="1" x14ac:dyDescent="0.15"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</row>
    <row r="12" spans="1:14" s="2" customFormat="1" ht="20.100000000000001" customHeight="1" x14ac:dyDescent="0.15">
      <c r="A12" s="1"/>
      <c r="B12" s="1" t="s">
        <v>84</v>
      </c>
      <c r="C12" s="323" t="s">
        <v>85</v>
      </c>
      <c r="D12" s="323"/>
      <c r="E12" s="109"/>
      <c r="F12" s="323" t="s">
        <v>106</v>
      </c>
      <c r="G12" s="323"/>
      <c r="H12" s="109"/>
      <c r="I12" s="323" t="s">
        <v>107</v>
      </c>
      <c r="J12" s="323"/>
      <c r="K12" s="109"/>
      <c r="L12" s="326"/>
      <c r="M12" s="326"/>
      <c r="N12" s="5"/>
    </row>
    <row r="13" spans="1:14" s="2" customFormat="1" ht="20.100000000000001" customHeight="1" x14ac:dyDescent="0.15">
      <c r="A13" s="1"/>
      <c r="B13" s="1"/>
      <c r="C13" s="42" t="s">
        <v>32</v>
      </c>
      <c r="D13" s="42">
        <v>106162</v>
      </c>
      <c r="E13" s="110"/>
      <c r="F13" s="42" t="s">
        <v>40</v>
      </c>
      <c r="G13" s="42">
        <v>248069</v>
      </c>
      <c r="H13" s="110"/>
      <c r="I13" s="169" t="s">
        <v>56</v>
      </c>
      <c r="J13" s="169" t="s">
        <v>57</v>
      </c>
      <c r="K13" s="110"/>
      <c r="L13" s="111"/>
      <c r="M13" s="111"/>
      <c r="N13" s="33"/>
    </row>
    <row r="14" spans="1:14" s="2" customFormat="1" ht="20.100000000000001" customHeight="1" thickBot="1" x14ac:dyDescent="0.2">
      <c r="A14" s="1"/>
      <c r="B14" s="1"/>
      <c r="C14" s="186" t="s">
        <v>33</v>
      </c>
      <c r="D14" s="42">
        <v>38033</v>
      </c>
      <c r="E14" s="112"/>
      <c r="F14" s="42" t="s">
        <v>41</v>
      </c>
      <c r="G14" s="42">
        <v>93</v>
      </c>
      <c r="H14" s="110"/>
      <c r="I14" s="42" t="s">
        <v>134</v>
      </c>
      <c r="J14" s="286">
        <v>10177668</v>
      </c>
      <c r="K14" s="110"/>
      <c r="L14" s="110"/>
      <c r="M14" s="110"/>
      <c r="N14" s="5"/>
    </row>
    <row r="15" spans="1:14" s="2" customFormat="1" ht="20.100000000000001" customHeight="1" thickTop="1" thickBot="1" x14ac:dyDescent="0.2">
      <c r="A15" s="1"/>
      <c r="B15" s="1"/>
      <c r="C15" s="186" t="s">
        <v>34</v>
      </c>
      <c r="D15" s="42">
        <v>15929</v>
      </c>
      <c r="E15" s="112"/>
      <c r="F15" s="195" t="s">
        <v>35</v>
      </c>
      <c r="G15" s="188">
        <f>SUM(G12:G14)</f>
        <v>248162</v>
      </c>
      <c r="H15" s="110"/>
      <c r="I15" s="42" t="s">
        <v>45</v>
      </c>
      <c r="J15" s="186">
        <v>25695</v>
      </c>
      <c r="K15" s="110"/>
      <c r="L15" s="110"/>
      <c r="M15" s="110"/>
      <c r="N15" s="5"/>
    </row>
    <row r="16" spans="1:14" s="2" customFormat="1" ht="20.100000000000001" customHeight="1" thickTop="1" thickBot="1" x14ac:dyDescent="0.2">
      <c r="A16" s="1"/>
      <c r="B16" s="1"/>
      <c r="C16" s="187" t="s">
        <v>35</v>
      </c>
      <c r="D16" s="188">
        <f>SUM(D13:D15)</f>
        <v>160124</v>
      </c>
      <c r="E16" s="112"/>
      <c r="F16" s="164" t="s">
        <v>42</v>
      </c>
      <c r="G16" s="164">
        <v>1102</v>
      </c>
      <c r="H16" s="112"/>
      <c r="I16" s="42" t="s">
        <v>46</v>
      </c>
      <c r="J16" s="186">
        <v>48758</v>
      </c>
      <c r="K16" s="112"/>
      <c r="L16" s="110"/>
      <c r="M16" s="110"/>
      <c r="N16" s="5"/>
    </row>
    <row r="17" spans="1:14" s="2" customFormat="1" ht="20.100000000000001" customHeight="1" thickTop="1" x14ac:dyDescent="0.15">
      <c r="A17" s="1"/>
      <c r="B17" s="1"/>
      <c r="C17" s="186" t="s">
        <v>36</v>
      </c>
      <c r="D17" s="164">
        <v>5020</v>
      </c>
      <c r="E17" s="112"/>
      <c r="F17" s="42" t="s">
        <v>43</v>
      </c>
      <c r="G17" s="42">
        <v>3513</v>
      </c>
      <c r="H17" s="110"/>
      <c r="I17" s="42" t="s">
        <v>47</v>
      </c>
      <c r="J17" s="186"/>
      <c r="K17" s="110"/>
      <c r="L17" s="110"/>
      <c r="M17" s="110"/>
      <c r="N17" s="5"/>
    </row>
    <row r="18" spans="1:14" s="2" customFormat="1" ht="20.100000000000001" customHeight="1" thickBot="1" x14ac:dyDescent="0.2">
      <c r="A18" s="1"/>
      <c r="B18" s="1"/>
      <c r="C18" s="186" t="s">
        <v>37</v>
      </c>
      <c r="D18" s="42">
        <v>2477</v>
      </c>
      <c r="E18" s="112"/>
      <c r="F18" s="196" t="s">
        <v>44</v>
      </c>
      <c r="G18" s="196">
        <v>2566</v>
      </c>
      <c r="H18" s="110"/>
      <c r="I18" s="42" t="s">
        <v>103</v>
      </c>
      <c r="J18" s="186">
        <v>59292</v>
      </c>
      <c r="K18" s="110"/>
      <c r="L18" s="110"/>
      <c r="M18" s="110"/>
      <c r="N18" s="5"/>
    </row>
    <row r="19" spans="1:14" s="2" customFormat="1" ht="20.100000000000001" customHeight="1" thickTop="1" thickBot="1" x14ac:dyDescent="0.2">
      <c r="A19" s="1"/>
      <c r="B19" s="1"/>
      <c r="C19" s="186" t="s">
        <v>104</v>
      </c>
      <c r="D19" s="42">
        <v>60</v>
      </c>
      <c r="E19" s="112"/>
      <c r="F19" s="197" t="s">
        <v>35</v>
      </c>
      <c r="G19" s="198">
        <f>SUM(G16:G18)</f>
        <v>7181</v>
      </c>
      <c r="H19" s="110"/>
      <c r="I19" s="196" t="s">
        <v>48</v>
      </c>
      <c r="J19" s="209">
        <v>167542</v>
      </c>
      <c r="K19" s="110"/>
      <c r="L19" s="110"/>
      <c r="M19" s="110"/>
      <c r="N19" s="5"/>
    </row>
    <row r="20" spans="1:14" s="2" customFormat="1" ht="20.100000000000001" customHeight="1" thickTop="1" thickBot="1" x14ac:dyDescent="0.2">
      <c r="A20" s="1"/>
      <c r="B20" s="1"/>
      <c r="C20" s="189" t="s">
        <v>41</v>
      </c>
      <c r="D20" s="190">
        <v>0</v>
      </c>
      <c r="E20" s="112"/>
      <c r="F20" s="199" t="s">
        <v>38</v>
      </c>
      <c r="G20" s="194">
        <f>G15+G19</f>
        <v>255343</v>
      </c>
      <c r="H20" s="110"/>
      <c r="I20" s="199" t="s">
        <v>38</v>
      </c>
      <c r="J20" s="194">
        <f>SUM(J14:J19)</f>
        <v>10478955</v>
      </c>
      <c r="K20" s="110"/>
      <c r="L20" s="111"/>
      <c r="M20" s="110"/>
      <c r="N20" s="6"/>
    </row>
    <row r="21" spans="1:14" s="2" customFormat="1" ht="20.100000000000001" customHeight="1" thickTop="1" thickBot="1" x14ac:dyDescent="0.2">
      <c r="A21" s="1"/>
      <c r="B21" s="1"/>
      <c r="C21" s="191" t="s">
        <v>35</v>
      </c>
      <c r="D21" s="192">
        <f>SUM(D17:D20)</f>
        <v>7557</v>
      </c>
      <c r="E21" s="112"/>
      <c r="F21" s="113"/>
      <c r="G21" s="114"/>
      <c r="H21" s="110"/>
      <c r="I21" s="110"/>
      <c r="J21" s="110"/>
      <c r="K21" s="110"/>
      <c r="L21" s="110"/>
      <c r="M21" s="110"/>
      <c r="N21" s="5"/>
    </row>
    <row r="22" spans="1:14" s="2" customFormat="1" ht="20.100000000000001" customHeight="1" thickTop="1" thickBot="1" x14ac:dyDescent="0.2">
      <c r="A22" s="1"/>
      <c r="B22" s="1"/>
      <c r="C22" s="193" t="s">
        <v>38</v>
      </c>
      <c r="D22" s="194">
        <f>D16+D21</f>
        <v>167681</v>
      </c>
      <c r="E22" s="112"/>
      <c r="F22" s="309" t="s">
        <v>155</v>
      </c>
      <c r="G22" s="310"/>
      <c r="H22" s="311"/>
      <c r="I22" s="111"/>
      <c r="J22" s="110"/>
      <c r="K22" s="110"/>
      <c r="L22" s="111"/>
      <c r="M22" s="110"/>
      <c r="N22" s="5"/>
    </row>
    <row r="23" spans="1:14" s="2" customFormat="1" ht="20.100000000000001" customHeight="1" thickTop="1" x14ac:dyDescent="0.15">
      <c r="B23" s="109"/>
      <c r="C23" s="115"/>
      <c r="D23" s="110"/>
      <c r="E23" s="112"/>
      <c r="F23" s="312"/>
      <c r="G23" s="313"/>
      <c r="H23" s="314"/>
      <c r="I23" s="111"/>
      <c r="J23" s="110"/>
      <c r="K23" s="213"/>
      <c r="L23" s="62"/>
      <c r="M23" s="213"/>
      <c r="N23" s="213"/>
    </row>
    <row r="24" spans="1:14" s="2" customFormat="1" ht="20.100000000000001" customHeight="1" x14ac:dyDescent="0.15">
      <c r="B24" s="109"/>
      <c r="C24" s="115"/>
      <c r="D24" s="110"/>
      <c r="E24" s="112"/>
      <c r="F24" s="315"/>
      <c r="G24" s="316"/>
      <c r="H24" s="317"/>
      <c r="I24" s="109"/>
      <c r="J24" s="109"/>
      <c r="K24" s="1"/>
      <c r="L24" s="62"/>
      <c r="M24" s="213"/>
      <c r="N24" s="1"/>
    </row>
    <row r="25" spans="1:14" s="2" customFormat="1" ht="20.100000000000001" customHeight="1" x14ac:dyDescent="0.15">
      <c r="I25" s="34"/>
      <c r="J25" s="5"/>
      <c r="K25" s="213"/>
      <c r="L25" s="62"/>
      <c r="M25" s="213"/>
      <c r="N25" s="1"/>
    </row>
    <row r="26" spans="1:14" s="2" customFormat="1" ht="20.100000000000001" customHeight="1" x14ac:dyDescent="0.15">
      <c r="C26" s="6"/>
      <c r="I26" s="5"/>
      <c r="J26" s="5"/>
      <c r="K26" s="5"/>
      <c r="L26" s="62"/>
      <c r="M26" s="213"/>
    </row>
    <row r="27" spans="1:14" s="2" customFormat="1" ht="11.25" customHeight="1" x14ac:dyDescent="0.15">
      <c r="I27" s="5"/>
      <c r="J27" s="5"/>
      <c r="K27" s="5"/>
      <c r="N27" s="7"/>
    </row>
    <row r="28" spans="1:14" s="2" customFormat="1" ht="20.100000000000001" customHeight="1" x14ac:dyDescent="0.15"/>
    <row r="29" spans="1:14" s="2" customFormat="1" ht="20.100000000000001" customHeight="1" x14ac:dyDescent="0.15"/>
    <row r="30" spans="1:14" s="2" customFormat="1" ht="20.100000000000001" customHeight="1" x14ac:dyDescent="0.15"/>
    <row r="31" spans="1:14" s="2" customFormat="1" ht="20.100000000000001" customHeight="1" x14ac:dyDescent="0.15"/>
    <row r="32" spans="1:14" s="2" customFormat="1" ht="20.100000000000001" customHeight="1" x14ac:dyDescent="0.15"/>
  </sheetData>
  <mergeCells count="17">
    <mergeCell ref="I12:J12"/>
    <mergeCell ref="C12:D12"/>
    <mergeCell ref="M2:M3"/>
    <mergeCell ref="H2:H3"/>
    <mergeCell ref="I2:I3"/>
    <mergeCell ref="J2:J3"/>
    <mergeCell ref="K2:K3"/>
    <mergeCell ref="L2:L3"/>
    <mergeCell ref="L12:M12"/>
    <mergeCell ref="F22:H24"/>
    <mergeCell ref="G2:G3"/>
    <mergeCell ref="B2:B4"/>
    <mergeCell ref="C2:C3"/>
    <mergeCell ref="D2:D3"/>
    <mergeCell ref="E2:E3"/>
    <mergeCell ref="F12:G12"/>
    <mergeCell ref="F2:F3"/>
  </mergeCells>
  <phoneticPr fontId="4"/>
  <pageMargins left="0.70866141732283472" right="0.70866141732283472" top="0.74803149606299213" bottom="0.6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P25"/>
  <sheetViews>
    <sheetView topLeftCell="A4" workbookViewId="0">
      <selection activeCell="J17" sqref="J17"/>
    </sheetView>
  </sheetViews>
  <sheetFormatPr defaultRowHeight="21" customHeight="1" x14ac:dyDescent="0.15"/>
  <cols>
    <col min="1" max="1" width="2" style="9" customWidth="1"/>
    <col min="2" max="2" width="8.5" style="9" customWidth="1"/>
    <col min="3" max="15" width="7.5" style="9" customWidth="1"/>
    <col min="16" max="16" width="6.625" style="9" customWidth="1"/>
    <col min="17" max="16384" width="9" style="9"/>
  </cols>
  <sheetData>
    <row r="1" spans="2:16" ht="21" customHeight="1" x14ac:dyDescent="0.15">
      <c r="B1" s="125" t="s">
        <v>161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2:16" ht="21" customHeight="1" thickBot="1" x14ac:dyDescent="0.2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2:16" ht="21" customHeight="1" x14ac:dyDescent="0.15">
      <c r="B3" s="127"/>
      <c r="C3" s="128">
        <v>0</v>
      </c>
      <c r="D3" s="128">
        <v>1</v>
      </c>
      <c r="E3" s="128">
        <v>2</v>
      </c>
      <c r="F3" s="128">
        <v>3</v>
      </c>
      <c r="G3" s="128">
        <v>4</v>
      </c>
      <c r="H3" s="128">
        <v>5</v>
      </c>
      <c r="I3" s="128">
        <v>6</v>
      </c>
      <c r="J3" s="128">
        <v>7</v>
      </c>
      <c r="K3" s="128">
        <v>8</v>
      </c>
      <c r="L3" s="128">
        <v>9</v>
      </c>
      <c r="M3" s="332" t="s">
        <v>17</v>
      </c>
      <c r="N3" s="330" t="s">
        <v>31</v>
      </c>
      <c r="O3" s="327" t="s">
        <v>0</v>
      </c>
    </row>
    <row r="4" spans="2:16" ht="21" customHeight="1" thickBot="1" x14ac:dyDescent="0.2">
      <c r="B4" s="129"/>
      <c r="C4" s="130" t="s">
        <v>18</v>
      </c>
      <c r="D4" s="130" t="s">
        <v>19</v>
      </c>
      <c r="E4" s="130" t="s">
        <v>20</v>
      </c>
      <c r="F4" s="130" t="s">
        <v>21</v>
      </c>
      <c r="G4" s="130" t="s">
        <v>22</v>
      </c>
      <c r="H4" s="130" t="s">
        <v>23</v>
      </c>
      <c r="I4" s="130" t="s">
        <v>24</v>
      </c>
      <c r="J4" s="130" t="s">
        <v>25</v>
      </c>
      <c r="K4" s="130" t="s">
        <v>26</v>
      </c>
      <c r="L4" s="130" t="s">
        <v>27</v>
      </c>
      <c r="M4" s="333"/>
      <c r="N4" s="331"/>
      <c r="O4" s="328"/>
    </row>
    <row r="5" spans="2:16" ht="21" customHeight="1" thickTop="1" x14ac:dyDescent="0.15">
      <c r="B5" s="131" t="s">
        <v>94</v>
      </c>
      <c r="C5" s="121">
        <v>356</v>
      </c>
      <c r="D5" s="121">
        <v>363</v>
      </c>
      <c r="E5" s="121">
        <v>1518</v>
      </c>
      <c r="F5" s="121">
        <v>1727</v>
      </c>
      <c r="G5" s="121">
        <v>2516</v>
      </c>
      <c r="H5" s="121">
        <v>973</v>
      </c>
      <c r="I5" s="121">
        <v>652</v>
      </c>
      <c r="J5" s="121">
        <v>1969</v>
      </c>
      <c r="K5" s="121">
        <v>493</v>
      </c>
      <c r="L5" s="121">
        <v>27468</v>
      </c>
      <c r="M5" s="122">
        <f>SUM(C5:L5)</f>
        <v>38035</v>
      </c>
      <c r="N5" s="124">
        <v>154</v>
      </c>
      <c r="O5" s="136">
        <f>SUM(M5:N5)</f>
        <v>38189</v>
      </c>
    </row>
    <row r="6" spans="2:16" ht="21" customHeight="1" x14ac:dyDescent="0.15">
      <c r="B6" s="132" t="s">
        <v>29</v>
      </c>
      <c r="C6" s="137">
        <f>SUM(C5/O5*100)</f>
        <v>0.93220560894498417</v>
      </c>
      <c r="D6" s="137">
        <f>D5/O5*100</f>
        <v>0.95053549451412711</v>
      </c>
      <c r="E6" s="137">
        <f>E5/O5*100</f>
        <v>3.9749666134227133</v>
      </c>
      <c r="F6" s="137">
        <f>F5/O5*100</f>
        <v>4.5222446254156958</v>
      </c>
      <c r="G6" s="137">
        <f>G5/O5*100</f>
        <v>6.588284584566237</v>
      </c>
      <c r="H6" s="137">
        <f>H5/O5*100</f>
        <v>2.5478540941108694</v>
      </c>
      <c r="I6" s="137">
        <f>I5/O5*100</f>
        <v>1.7072979130116004</v>
      </c>
      <c r="J6" s="137">
        <f>J5/O5*100</f>
        <v>5.1559349550917801</v>
      </c>
      <c r="K6" s="137">
        <f>K5/O5*100</f>
        <v>1.2909476550839247</v>
      </c>
      <c r="L6" s="137">
        <f>L5/O5*100</f>
        <v>71.926470973316924</v>
      </c>
      <c r="M6" s="138">
        <f>SUM(C6:L6)</f>
        <v>99.596742517478859</v>
      </c>
      <c r="N6" s="137">
        <f>N5/O5*100</f>
        <v>0.40325748252114485</v>
      </c>
      <c r="O6" s="139">
        <v>100</v>
      </c>
    </row>
    <row r="7" spans="2:16" ht="21" customHeight="1" x14ac:dyDescent="0.15">
      <c r="B7" s="133" t="s">
        <v>118</v>
      </c>
      <c r="C7" s="119">
        <v>4951</v>
      </c>
      <c r="D7" s="119">
        <v>5981</v>
      </c>
      <c r="E7" s="119">
        <v>11631</v>
      </c>
      <c r="F7" s="119">
        <v>14418</v>
      </c>
      <c r="G7" s="119">
        <v>8833</v>
      </c>
      <c r="H7" s="119">
        <v>7343</v>
      </c>
      <c r="I7" s="119">
        <v>3446</v>
      </c>
      <c r="J7" s="119">
        <v>10203</v>
      </c>
      <c r="K7" s="119">
        <v>1737</v>
      </c>
      <c r="L7" s="119">
        <v>37617</v>
      </c>
      <c r="M7" s="120">
        <f>SUM(C7:L7)</f>
        <v>106160</v>
      </c>
      <c r="N7" s="123">
        <v>15775</v>
      </c>
      <c r="O7" s="139">
        <f>SUM(M7:N7)</f>
        <v>121935</v>
      </c>
    </row>
    <row r="8" spans="2:16" ht="21" customHeight="1" thickBot="1" x14ac:dyDescent="0.2">
      <c r="B8" s="134" t="s">
        <v>29</v>
      </c>
      <c r="C8" s="140">
        <f>SUM(C7/O7*100)</f>
        <v>4.060360027883708</v>
      </c>
      <c r="D8" s="140">
        <f>D7/O7*100</f>
        <v>4.9050723746258251</v>
      </c>
      <c r="E8" s="140">
        <f>E7/O7*100</f>
        <v>9.538688645589863</v>
      </c>
      <c r="F8" s="140">
        <f>F7/O7*100</f>
        <v>11.824332636240619</v>
      </c>
      <c r="G8" s="140">
        <f>G7/O7*100</f>
        <v>7.2440234551195299</v>
      </c>
      <c r="H8" s="140">
        <f>H7/O7*100</f>
        <v>6.0220609341042355</v>
      </c>
      <c r="I8" s="140">
        <f>I7/O7*100</f>
        <v>2.8260958707508101</v>
      </c>
      <c r="J8" s="140">
        <f>J7/O7*100</f>
        <v>8.3675728871939974</v>
      </c>
      <c r="K8" s="140">
        <f>K7/O7*100</f>
        <v>1.4245294624185016</v>
      </c>
      <c r="L8" s="140">
        <f>L7/O7*100</f>
        <v>30.850043055726413</v>
      </c>
      <c r="M8" s="141">
        <f>SUM(C8:L8)</f>
        <v>87.062779349653511</v>
      </c>
      <c r="N8" s="142">
        <f>N7/O7*100</f>
        <v>12.937220650346495</v>
      </c>
      <c r="O8" s="143">
        <v>100</v>
      </c>
    </row>
    <row r="9" spans="2:16" s="10" customFormat="1" ht="21" customHeight="1" thickTop="1" x14ac:dyDescent="0.15">
      <c r="B9" s="133" t="s">
        <v>30</v>
      </c>
      <c r="C9" s="144">
        <f>C5+C7</f>
        <v>5307</v>
      </c>
      <c r="D9" s="144">
        <f t="shared" ref="D9:L9" si="0">D5+D7</f>
        <v>6344</v>
      </c>
      <c r="E9" s="144">
        <f t="shared" si="0"/>
        <v>13149</v>
      </c>
      <c r="F9" s="144">
        <f t="shared" si="0"/>
        <v>16145</v>
      </c>
      <c r="G9" s="144">
        <f t="shared" si="0"/>
        <v>11349</v>
      </c>
      <c r="H9" s="144">
        <f t="shared" si="0"/>
        <v>8316</v>
      </c>
      <c r="I9" s="144">
        <f t="shared" si="0"/>
        <v>4098</v>
      </c>
      <c r="J9" s="144">
        <f t="shared" si="0"/>
        <v>12172</v>
      </c>
      <c r="K9" s="144">
        <f t="shared" si="0"/>
        <v>2230</v>
      </c>
      <c r="L9" s="144">
        <f t="shared" si="0"/>
        <v>65085</v>
      </c>
      <c r="M9" s="145">
        <f>SUM(M5+M7)</f>
        <v>144195</v>
      </c>
      <c r="N9" s="146">
        <f>N5+N7</f>
        <v>15929</v>
      </c>
      <c r="O9" s="136">
        <f>SUM(O5+O7)</f>
        <v>160124</v>
      </c>
    </row>
    <row r="10" spans="2:16" s="10" customFormat="1" ht="21" customHeight="1" thickBot="1" x14ac:dyDescent="0.2">
      <c r="B10" s="135" t="s">
        <v>29</v>
      </c>
      <c r="C10" s="147">
        <f>SUM(C9/O9*100)</f>
        <v>3.3143064125302892</v>
      </c>
      <c r="D10" s="147">
        <f>D9/O9*100</f>
        <v>3.9619295046339085</v>
      </c>
      <c r="E10" s="147">
        <f>E9/O9*100</f>
        <v>8.2117608853138826</v>
      </c>
      <c r="F10" s="147">
        <f>F9/O9*100</f>
        <v>10.082810821613251</v>
      </c>
      <c r="G10" s="147">
        <f>G9/O9*100</f>
        <v>7.0876320851340218</v>
      </c>
      <c r="H10" s="147">
        <f>H9/O9*100</f>
        <v>5.1934750568309562</v>
      </c>
      <c r="I10" s="147">
        <f>I9/O9*100</f>
        <v>2.5592665684094826</v>
      </c>
      <c r="J10" s="147">
        <f>J9/O9*100</f>
        <v>7.6016087532162571</v>
      </c>
      <c r="K10" s="147">
        <f>K9/O9*100</f>
        <v>1.3926706802228275</v>
      </c>
      <c r="L10" s="147">
        <f>L9/O9*100</f>
        <v>40.646623866503461</v>
      </c>
      <c r="M10" s="148">
        <f>SUM(C10:L10)</f>
        <v>90.052084634408331</v>
      </c>
      <c r="N10" s="149">
        <f>N9/O9*100</f>
        <v>9.9479153655916672</v>
      </c>
      <c r="O10" s="150">
        <v>100</v>
      </c>
    </row>
    <row r="11" spans="2:16" s="10" customFormat="1" ht="21" customHeight="1" x14ac:dyDescent="0.15">
      <c r="B11" s="117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"/>
    </row>
    <row r="12" spans="2:16" s="10" customFormat="1" ht="21" customHeight="1" x14ac:dyDescent="0.15">
      <c r="B12" s="125" t="s">
        <v>105</v>
      </c>
      <c r="C12" s="151"/>
      <c r="D12" s="151"/>
      <c r="E12" s="151"/>
      <c r="F12" s="329" t="s">
        <v>58</v>
      </c>
      <c r="G12" s="329"/>
      <c r="H12" s="329"/>
      <c r="I12" s="329"/>
      <c r="J12" s="118"/>
      <c r="K12" s="200" t="s">
        <v>139</v>
      </c>
      <c r="L12" s="200"/>
      <c r="M12" s="200"/>
      <c r="N12" s="200"/>
      <c r="O12" s="200"/>
      <c r="P12" s="151"/>
    </row>
    <row r="13" spans="2:16" s="10" customFormat="1" ht="21" customHeight="1" thickBot="1" x14ac:dyDescent="0.2">
      <c r="B13" s="152" t="s">
        <v>36</v>
      </c>
      <c r="C13" s="336">
        <v>5020</v>
      </c>
      <c r="D13" s="337"/>
      <c r="E13" s="153"/>
      <c r="F13" s="137" t="s">
        <v>59</v>
      </c>
      <c r="G13" s="137"/>
      <c r="H13" s="334">
        <f>O9</f>
        <v>160124</v>
      </c>
      <c r="I13" s="334"/>
      <c r="J13" s="118"/>
      <c r="K13" s="227"/>
      <c r="L13" s="157" t="s">
        <v>28</v>
      </c>
      <c r="M13" s="157" t="s">
        <v>136</v>
      </c>
      <c r="N13" s="228" t="s">
        <v>137</v>
      </c>
      <c r="O13" s="157" t="s">
        <v>135</v>
      </c>
      <c r="P13" s="157" t="s">
        <v>138</v>
      </c>
    </row>
    <row r="14" spans="2:16" s="10" customFormat="1" ht="21" customHeight="1" thickTop="1" thickBot="1" x14ac:dyDescent="0.2">
      <c r="B14" s="152" t="s">
        <v>37</v>
      </c>
      <c r="C14" s="336">
        <v>2477</v>
      </c>
      <c r="D14" s="337"/>
      <c r="E14" s="153"/>
      <c r="F14" s="140" t="s">
        <v>115</v>
      </c>
      <c r="G14" s="140"/>
      <c r="H14" s="338">
        <f>C16</f>
        <v>7557</v>
      </c>
      <c r="I14" s="338"/>
      <c r="J14" s="118"/>
      <c r="K14" s="155" t="s">
        <v>116</v>
      </c>
      <c r="L14" s="121">
        <v>1363</v>
      </c>
      <c r="M14" s="121">
        <v>153</v>
      </c>
      <c r="N14" s="158">
        <f>L14+M14</f>
        <v>1516</v>
      </c>
      <c r="O14" s="159">
        <v>103</v>
      </c>
      <c r="P14" s="144">
        <f>N14-O14</f>
        <v>1413</v>
      </c>
    </row>
    <row r="15" spans="2:16" s="10" customFormat="1" ht="21" customHeight="1" thickTop="1" thickBot="1" x14ac:dyDescent="0.2">
      <c r="B15" s="154" t="s">
        <v>104</v>
      </c>
      <c r="C15" s="342">
        <v>60</v>
      </c>
      <c r="D15" s="343"/>
      <c r="E15" s="153"/>
      <c r="F15" s="340" t="s">
        <v>38</v>
      </c>
      <c r="G15" s="341"/>
      <c r="H15" s="339">
        <f>SUM(H13:I14)</f>
        <v>167681</v>
      </c>
      <c r="I15" s="339"/>
      <c r="J15" s="118"/>
      <c r="K15" s="229" t="s">
        <v>117</v>
      </c>
      <c r="L15" s="160">
        <v>4115</v>
      </c>
      <c r="M15" s="160">
        <v>1417</v>
      </c>
      <c r="N15" s="161">
        <f>L15+M15</f>
        <v>5532</v>
      </c>
      <c r="O15" s="162">
        <v>89</v>
      </c>
      <c r="P15" s="202">
        <f>N15-O15</f>
        <v>5443</v>
      </c>
    </row>
    <row r="16" spans="2:16" s="10" customFormat="1" ht="21" customHeight="1" thickTop="1" x14ac:dyDescent="0.15">
      <c r="B16" s="155" t="s">
        <v>38</v>
      </c>
      <c r="C16" s="335">
        <f>SUM(C13:C15)</f>
        <v>7557</v>
      </c>
      <c r="D16" s="335"/>
      <c r="E16" s="156"/>
      <c r="F16" s="156"/>
      <c r="G16" s="156"/>
      <c r="H16" s="156"/>
      <c r="I16" s="156"/>
      <c r="J16" s="118"/>
      <c r="K16" s="155" t="s">
        <v>30</v>
      </c>
      <c r="L16" s="201">
        <f>L14+L15</f>
        <v>5478</v>
      </c>
      <c r="M16" s="201">
        <f>M14+M15</f>
        <v>1570</v>
      </c>
      <c r="N16" s="201">
        <f>N14+N15</f>
        <v>7048</v>
      </c>
      <c r="O16" s="163">
        <f>O14+O15</f>
        <v>192</v>
      </c>
      <c r="P16" s="201">
        <f>N16-O16</f>
        <v>6856</v>
      </c>
    </row>
    <row r="17" spans="2:15" ht="21" customHeight="1" x14ac:dyDescent="0.15"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2:15" ht="21" customHeight="1" x14ac:dyDescent="0.15">
      <c r="B18" t="s">
        <v>140</v>
      </c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2:15" ht="21" customHeight="1" thickBot="1" x14ac:dyDescent="0.2">
      <c r="B19" s="258" t="s">
        <v>151</v>
      </c>
      <c r="C19" s="259" t="s">
        <v>152</v>
      </c>
      <c r="D19" s="260" t="s">
        <v>61</v>
      </c>
      <c r="E19" s="260" t="s">
        <v>62</v>
      </c>
      <c r="F19" s="260" t="s">
        <v>63</v>
      </c>
      <c r="G19" s="260" t="s">
        <v>64</v>
      </c>
      <c r="H19" s="260" t="s">
        <v>65</v>
      </c>
      <c r="I19" s="260" t="s">
        <v>66</v>
      </c>
      <c r="J19" s="260" t="s">
        <v>67</v>
      </c>
      <c r="K19" s="260" t="s">
        <v>68</v>
      </c>
      <c r="L19" s="260" t="s">
        <v>69</v>
      </c>
      <c r="M19" s="260" t="s">
        <v>70</v>
      </c>
      <c r="N19" s="261" t="s">
        <v>71</v>
      </c>
      <c r="O19" s="262" t="s">
        <v>145</v>
      </c>
    </row>
    <row r="20" spans="2:15" ht="21" customHeight="1" x14ac:dyDescent="0.15">
      <c r="B20" s="263" t="s">
        <v>146</v>
      </c>
      <c r="C20" s="264">
        <v>124</v>
      </c>
      <c r="D20" s="285">
        <v>168</v>
      </c>
      <c r="E20" s="265">
        <v>170</v>
      </c>
      <c r="F20" s="265">
        <v>171</v>
      </c>
      <c r="G20" s="265">
        <v>118</v>
      </c>
      <c r="H20" s="266">
        <v>88</v>
      </c>
      <c r="I20" s="266">
        <v>92</v>
      </c>
      <c r="J20" s="265">
        <v>70</v>
      </c>
      <c r="K20" s="265">
        <v>75</v>
      </c>
      <c r="L20" s="265">
        <v>79</v>
      </c>
      <c r="M20" s="265">
        <v>67</v>
      </c>
      <c r="N20" s="267">
        <v>86</v>
      </c>
      <c r="O20" s="268">
        <f>SUM(C20:N20)</f>
        <v>1308</v>
      </c>
    </row>
    <row r="21" spans="2:15" ht="21" customHeight="1" x14ac:dyDescent="0.15">
      <c r="B21" s="269" t="s">
        <v>154</v>
      </c>
      <c r="C21" s="270">
        <v>32</v>
      </c>
      <c r="D21" s="266">
        <v>24</v>
      </c>
      <c r="E21" s="266">
        <v>25</v>
      </c>
      <c r="F21" s="266">
        <v>24</v>
      </c>
      <c r="G21" s="266">
        <v>21</v>
      </c>
      <c r="H21" s="266">
        <v>14</v>
      </c>
      <c r="I21" s="266">
        <v>16</v>
      </c>
      <c r="J21" s="266">
        <v>16</v>
      </c>
      <c r="K21" s="266">
        <v>11</v>
      </c>
      <c r="L21" s="266">
        <v>18</v>
      </c>
      <c r="M21" s="266">
        <v>25</v>
      </c>
      <c r="N21" s="271">
        <v>23</v>
      </c>
      <c r="O21" s="272">
        <f t="shared" ref="O21:O24" si="1">SUM(C21:N21)</f>
        <v>249</v>
      </c>
    </row>
    <row r="22" spans="2:15" ht="21" customHeight="1" x14ac:dyDescent="0.15">
      <c r="B22" s="269" t="s">
        <v>147</v>
      </c>
      <c r="C22" s="270" t="s">
        <v>153</v>
      </c>
      <c r="D22" s="266" t="s">
        <v>153</v>
      </c>
      <c r="E22" s="266" t="s">
        <v>153</v>
      </c>
      <c r="F22" s="266">
        <v>21</v>
      </c>
      <c r="G22" s="266">
        <v>45</v>
      </c>
      <c r="H22" s="266">
        <v>23</v>
      </c>
      <c r="I22" s="266">
        <v>28</v>
      </c>
      <c r="J22" s="266">
        <v>16</v>
      </c>
      <c r="K22" s="266">
        <v>23</v>
      </c>
      <c r="L22" s="266">
        <v>41</v>
      </c>
      <c r="M22" s="266">
        <v>42</v>
      </c>
      <c r="N22" s="266">
        <v>52</v>
      </c>
      <c r="O22" s="272">
        <f t="shared" si="1"/>
        <v>291</v>
      </c>
    </row>
    <row r="23" spans="2:15" ht="21" customHeight="1" x14ac:dyDescent="0.15">
      <c r="B23" s="269" t="s">
        <v>148</v>
      </c>
      <c r="C23" s="270">
        <v>40</v>
      </c>
      <c r="D23" s="266">
        <v>52</v>
      </c>
      <c r="E23" s="266">
        <v>51</v>
      </c>
      <c r="F23" s="266">
        <v>77</v>
      </c>
      <c r="G23" s="266">
        <v>96</v>
      </c>
      <c r="H23" s="266">
        <v>52</v>
      </c>
      <c r="I23" s="266">
        <v>47</v>
      </c>
      <c r="J23" s="266">
        <v>46</v>
      </c>
      <c r="K23" s="266">
        <v>46</v>
      </c>
      <c r="L23" s="266">
        <v>39</v>
      </c>
      <c r="M23" s="266">
        <v>46</v>
      </c>
      <c r="N23" s="271">
        <v>100</v>
      </c>
      <c r="O23" s="272">
        <f t="shared" si="1"/>
        <v>692</v>
      </c>
    </row>
    <row r="24" spans="2:15" ht="21" customHeight="1" x14ac:dyDescent="0.15">
      <c r="B24" s="273" t="s">
        <v>149</v>
      </c>
      <c r="C24" s="274">
        <v>411</v>
      </c>
      <c r="D24" s="275">
        <v>703</v>
      </c>
      <c r="E24" s="275">
        <v>924</v>
      </c>
      <c r="F24" s="275">
        <v>762</v>
      </c>
      <c r="G24" s="275">
        <v>1316</v>
      </c>
      <c r="H24" s="275">
        <v>1502</v>
      </c>
      <c r="I24" s="275">
        <v>959</v>
      </c>
      <c r="J24" s="275">
        <v>1473</v>
      </c>
      <c r="K24" s="275">
        <v>1062</v>
      </c>
      <c r="L24" s="275">
        <v>1051</v>
      </c>
      <c r="M24" s="275">
        <v>1188</v>
      </c>
      <c r="N24" s="276">
        <v>471</v>
      </c>
      <c r="O24" s="277">
        <f t="shared" si="1"/>
        <v>11822</v>
      </c>
    </row>
    <row r="25" spans="2:15" ht="21" customHeight="1" x14ac:dyDescent="0.15">
      <c r="B25" s="273" t="s">
        <v>150</v>
      </c>
      <c r="C25" s="274">
        <v>10</v>
      </c>
      <c r="D25" s="275">
        <v>10</v>
      </c>
      <c r="E25" s="275">
        <v>22</v>
      </c>
      <c r="F25" s="275">
        <v>7</v>
      </c>
      <c r="G25" s="275">
        <v>33</v>
      </c>
      <c r="H25" s="275">
        <v>51</v>
      </c>
      <c r="I25" s="275">
        <v>0</v>
      </c>
      <c r="J25" s="275">
        <v>176</v>
      </c>
      <c r="K25" s="275">
        <v>19</v>
      </c>
      <c r="L25" s="275">
        <v>42</v>
      </c>
      <c r="M25" s="275">
        <v>33</v>
      </c>
      <c r="N25" s="276">
        <v>0</v>
      </c>
      <c r="O25" s="277">
        <f>SUM(C25:N25)</f>
        <v>403</v>
      </c>
    </row>
  </sheetData>
  <mergeCells count="12">
    <mergeCell ref="C16:D16"/>
    <mergeCell ref="C13:D13"/>
    <mergeCell ref="H14:I14"/>
    <mergeCell ref="H15:I15"/>
    <mergeCell ref="F15:G15"/>
    <mergeCell ref="C14:D14"/>
    <mergeCell ref="C15:D15"/>
    <mergeCell ref="O3:O4"/>
    <mergeCell ref="F12:I12"/>
    <mergeCell ref="N3:N4"/>
    <mergeCell ref="M3:M4"/>
    <mergeCell ref="H13:I13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①②</vt:lpstr>
      <vt:lpstr>③～⑨</vt:lpstr>
      <vt:lpstr>⑩過去5年推移</vt:lpstr>
      <vt:lpstr>⑪蔵書冊数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U0296</dc:creator>
  <cp:lastModifiedBy>U0394</cp:lastModifiedBy>
  <cp:lastPrinted>2019-04-12T09:32:28Z</cp:lastPrinted>
  <dcterms:created xsi:type="dcterms:W3CDTF">2010-06-03T01:39:35Z</dcterms:created>
  <dcterms:modified xsi:type="dcterms:W3CDTF">2019-05-18T04:23:45Z</dcterms:modified>
</cp:coreProperties>
</file>