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図書館\HP用\監査資料\"/>
    </mc:Choice>
  </mc:AlternateContent>
  <bookViews>
    <workbookView xWindow="-60" yWindow="150" windowWidth="16695" windowHeight="8745"/>
  </bookViews>
  <sheets>
    <sheet name="P1 ①②" sheetId="9" r:id="rId1"/>
    <sheet name="P2 ③～⑨" sheetId="2" r:id="rId2"/>
    <sheet name="P3 ⑩過去5年推移" sheetId="7" r:id="rId3"/>
    <sheet name="P4 ⑪蔵書冊数" sheetId="6" r:id="rId4"/>
    <sheet name="P5 購入内訳" sheetId="23" r:id="rId5"/>
    <sheet name="P6 排架区分別" sheetId="22" r:id="rId6"/>
    <sheet name="P7 相互貸借" sheetId="20" r:id="rId7"/>
    <sheet name="P8 団体貸出統計" sheetId="19" r:id="rId8"/>
  </sheets>
  <definedNames>
    <definedName name="_xlnm._FilterDatabase" localSheetId="7" hidden="1">'P8 団体貸出統計'!$C$4:$P$52</definedName>
    <definedName name="_xlnm.Print_Area" localSheetId="0">'P1 ①②'!$A$1:$O$32</definedName>
    <definedName name="_xlnm.Print_Area" localSheetId="6">'P7 相互貸借'!$A$1:$H$44</definedName>
  </definedNames>
  <calcPr calcId="152511"/>
</workbook>
</file>

<file path=xl/calcChain.xml><?xml version="1.0" encoding="utf-8"?>
<calcChain xmlns="http://schemas.openxmlformats.org/spreadsheetml/2006/main">
  <c r="M33" i="23" l="1"/>
  <c r="Q31" i="23"/>
  <c r="P31" i="23"/>
  <c r="Q25" i="23"/>
  <c r="Q27" i="23" s="1"/>
  <c r="O25" i="23"/>
  <c r="M25" i="23"/>
  <c r="K25" i="23"/>
  <c r="I25" i="23"/>
  <c r="G25" i="23"/>
  <c r="E25" i="23"/>
  <c r="C25" i="23"/>
  <c r="Q23" i="23"/>
  <c r="P23" i="23"/>
  <c r="N23" i="23"/>
  <c r="L23" i="23"/>
  <c r="J23" i="23"/>
  <c r="H23" i="23"/>
  <c r="F23" i="23"/>
  <c r="D23" i="23"/>
  <c r="Q22" i="23"/>
  <c r="P22" i="23"/>
  <c r="O22" i="23"/>
  <c r="M22" i="23"/>
  <c r="L22" i="23"/>
  <c r="K22" i="23"/>
  <c r="J22" i="23"/>
  <c r="I22" i="23"/>
  <c r="H22" i="23"/>
  <c r="G22" i="23"/>
  <c r="F22" i="23"/>
  <c r="E22" i="23"/>
  <c r="D22" i="23"/>
  <c r="C22" i="23"/>
  <c r="P21" i="23"/>
  <c r="K21" i="23"/>
  <c r="G21" i="23"/>
  <c r="C21" i="23"/>
  <c r="R20" i="23"/>
  <c r="P19" i="23"/>
  <c r="K19" i="23"/>
  <c r="G19" i="23"/>
  <c r="C19" i="23"/>
  <c r="R18" i="23"/>
  <c r="P17" i="23"/>
  <c r="J17" i="23"/>
  <c r="F17" i="23"/>
  <c r="Q15" i="23"/>
  <c r="P15" i="23"/>
  <c r="P25" i="23" s="1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P13" i="23"/>
  <c r="O13" i="23"/>
  <c r="N13" i="23"/>
  <c r="M13" i="23"/>
  <c r="M23" i="23" s="1"/>
  <c r="L13" i="23"/>
  <c r="K13" i="23"/>
  <c r="K23" i="23" s="1"/>
  <c r="J13" i="23"/>
  <c r="I13" i="23"/>
  <c r="I23" i="23" s="1"/>
  <c r="H13" i="23"/>
  <c r="G13" i="23"/>
  <c r="G23" i="23" s="1"/>
  <c r="F13" i="23"/>
  <c r="E13" i="23"/>
  <c r="E23" i="23" s="1"/>
  <c r="D13" i="23"/>
  <c r="C13" i="23"/>
  <c r="C23" i="23" s="1"/>
  <c r="J12" i="23"/>
  <c r="I12" i="23"/>
  <c r="F12" i="23"/>
  <c r="E12" i="23"/>
  <c r="R11" i="23"/>
  <c r="R12" i="23" s="1"/>
  <c r="R10" i="23"/>
  <c r="P9" i="23"/>
  <c r="N9" i="23"/>
  <c r="L9" i="23"/>
  <c r="K9" i="23"/>
  <c r="J9" i="23"/>
  <c r="I9" i="23"/>
  <c r="H9" i="23"/>
  <c r="G9" i="23"/>
  <c r="F9" i="23"/>
  <c r="E9" i="23"/>
  <c r="D9" i="23"/>
  <c r="C9" i="23"/>
  <c r="O8" i="23"/>
  <c r="J8" i="23"/>
  <c r="F8" i="23"/>
  <c r="C8" i="23"/>
  <c r="R7" i="23"/>
  <c r="R5" i="23"/>
  <c r="P6" i="23" s="1"/>
  <c r="E63" i="22"/>
  <c r="E62" i="22"/>
  <c r="K57" i="22"/>
  <c r="K56" i="22"/>
  <c r="K55" i="22"/>
  <c r="E55" i="22"/>
  <c r="K54" i="22"/>
  <c r="K53" i="22"/>
  <c r="K52" i="22"/>
  <c r="K49" i="22"/>
  <c r="E47" i="22"/>
  <c r="K45" i="22"/>
  <c r="E45" i="22"/>
  <c r="E44" i="22"/>
  <c r="K40" i="22"/>
  <c r="I58" i="22" s="1"/>
  <c r="K36" i="22"/>
  <c r="K30" i="22"/>
  <c r="K28" i="22"/>
  <c r="K27" i="22"/>
  <c r="K26" i="22"/>
  <c r="E20" i="22"/>
  <c r="K17" i="22"/>
  <c r="K16" i="22"/>
  <c r="K15" i="22"/>
  <c r="K4" i="22"/>
  <c r="J61" i="22" s="1"/>
  <c r="E4" i="22"/>
  <c r="D6" i="23" l="1"/>
  <c r="F6" i="23"/>
  <c r="H6" i="23"/>
  <c r="J6" i="23"/>
  <c r="L6" i="23"/>
  <c r="O6" i="23"/>
  <c r="Q6" i="23"/>
  <c r="O23" i="23"/>
  <c r="R13" i="23"/>
  <c r="I14" i="23"/>
  <c r="C17" i="23"/>
  <c r="E17" i="23"/>
  <c r="G17" i="23"/>
  <c r="I17" i="23"/>
  <c r="K17" i="23"/>
  <c r="C27" i="23"/>
  <c r="G27" i="23"/>
  <c r="K27" i="23"/>
  <c r="O27" i="23"/>
  <c r="P27" i="23"/>
  <c r="R31" i="23"/>
  <c r="C6" i="23"/>
  <c r="E6" i="23"/>
  <c r="G6" i="23"/>
  <c r="I6" i="23"/>
  <c r="K6" i="23"/>
  <c r="N6" i="23"/>
  <c r="P8" i="23"/>
  <c r="N8" i="23"/>
  <c r="K8" i="23"/>
  <c r="I8" i="23"/>
  <c r="G8" i="23"/>
  <c r="E8" i="23"/>
  <c r="D8" i="23"/>
  <c r="H8" i="23"/>
  <c r="L8" i="23"/>
  <c r="R9" i="23"/>
  <c r="F14" i="23"/>
  <c r="J14" i="23"/>
  <c r="C14" i="23"/>
  <c r="K14" i="23"/>
  <c r="D25" i="23"/>
  <c r="F25" i="23"/>
  <c r="H25" i="23"/>
  <c r="J25" i="23"/>
  <c r="L25" i="23"/>
  <c r="N25" i="23"/>
  <c r="N17" i="23"/>
  <c r="R15" i="23"/>
  <c r="D17" i="23"/>
  <c r="H17" i="23"/>
  <c r="L17" i="23"/>
  <c r="R32" i="23"/>
  <c r="Q19" i="23"/>
  <c r="O19" i="23"/>
  <c r="L19" i="23"/>
  <c r="J19" i="23"/>
  <c r="H19" i="23"/>
  <c r="F19" i="23"/>
  <c r="D19" i="23"/>
  <c r="E19" i="23"/>
  <c r="I19" i="23"/>
  <c r="M19" i="23"/>
  <c r="Q21" i="23"/>
  <c r="O21" i="23"/>
  <c r="L21" i="23"/>
  <c r="J21" i="23"/>
  <c r="H21" i="23"/>
  <c r="F21" i="23"/>
  <c r="D21" i="23"/>
  <c r="E21" i="23"/>
  <c r="I21" i="23"/>
  <c r="M21" i="23"/>
  <c r="R22" i="23"/>
  <c r="E27" i="23"/>
  <c r="I27" i="23"/>
  <c r="M27" i="23"/>
  <c r="S32" i="23"/>
  <c r="K37" i="22"/>
  <c r="I38" i="22" s="1"/>
  <c r="I63" i="22" s="1"/>
  <c r="R25" i="23" l="1"/>
  <c r="R17" i="23"/>
  <c r="S15" i="23"/>
  <c r="I16" i="23"/>
  <c r="E16" i="23"/>
  <c r="S31" i="23"/>
  <c r="P16" i="23"/>
  <c r="K16" i="23"/>
  <c r="G16" i="23"/>
  <c r="C16" i="23"/>
  <c r="L16" i="23"/>
  <c r="J16" i="23"/>
  <c r="H16" i="23"/>
  <c r="F16" i="23"/>
  <c r="D16" i="23"/>
  <c r="O16" i="23"/>
  <c r="P14" i="23"/>
  <c r="R23" i="23"/>
  <c r="N14" i="23"/>
  <c r="O24" i="23"/>
  <c r="N16" i="23"/>
  <c r="N26" i="23"/>
  <c r="N27" i="23"/>
  <c r="L26" i="23"/>
  <c r="L27" i="23"/>
  <c r="J26" i="23"/>
  <c r="J27" i="23"/>
  <c r="H26" i="23"/>
  <c r="H27" i="23"/>
  <c r="F26" i="23"/>
  <c r="F27" i="23"/>
  <c r="D26" i="23"/>
  <c r="D27" i="23"/>
  <c r="G14" i="23"/>
  <c r="L14" i="23"/>
  <c r="H14" i="23"/>
  <c r="D14" i="23"/>
  <c r="E14" i="23"/>
  <c r="O14" i="23"/>
  <c r="R7" i="19"/>
  <c r="R8" i="19"/>
  <c r="R9" i="19"/>
  <c r="R10" i="19"/>
  <c r="R11" i="19"/>
  <c r="R12" i="19"/>
  <c r="R13" i="19"/>
  <c r="R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C56" i="19"/>
  <c r="R33" i="23" l="1"/>
  <c r="N24" i="23"/>
  <c r="J24" i="23"/>
  <c r="F24" i="23"/>
  <c r="D24" i="23"/>
  <c r="L24" i="23"/>
  <c r="E24" i="23"/>
  <c r="I24" i="23"/>
  <c r="M24" i="23"/>
  <c r="S18" i="23"/>
  <c r="Q24" i="23"/>
  <c r="H24" i="23"/>
  <c r="P24" i="23"/>
  <c r="C24" i="23"/>
  <c r="G24" i="23"/>
  <c r="K24" i="23"/>
  <c r="S13" i="23"/>
  <c r="S33" i="23"/>
  <c r="R27" i="23"/>
  <c r="C26" i="23"/>
  <c r="K26" i="23"/>
  <c r="P26" i="23"/>
  <c r="E26" i="23"/>
  <c r="M26" i="23"/>
  <c r="G26" i="23"/>
  <c r="O26" i="23"/>
  <c r="S20" i="23"/>
  <c r="I26" i="23"/>
  <c r="Q26" i="23"/>
  <c r="D21" i="7"/>
  <c r="G27" i="20" l="1"/>
  <c r="G16" i="20"/>
  <c r="H18" i="20" l="1"/>
  <c r="M6" i="7" l="1"/>
  <c r="L6" i="7"/>
  <c r="K6" i="7"/>
  <c r="J6" i="7"/>
  <c r="I6" i="7"/>
  <c r="F31" i="2"/>
  <c r="F32" i="2"/>
  <c r="I4" i="2"/>
  <c r="O20" i="9"/>
  <c r="O19" i="9"/>
  <c r="N18" i="9"/>
  <c r="M18" i="9"/>
  <c r="L18" i="9"/>
  <c r="K18" i="9"/>
  <c r="J18" i="9"/>
  <c r="I18" i="9"/>
  <c r="H18" i="9"/>
  <c r="G18" i="9"/>
  <c r="F18" i="9"/>
  <c r="E18" i="9"/>
  <c r="D18" i="9"/>
  <c r="C18" i="9"/>
  <c r="O17" i="9"/>
  <c r="O16" i="9"/>
  <c r="O15" i="9"/>
  <c r="O18" i="9" l="1"/>
  <c r="O6" i="9" l="1"/>
  <c r="O7" i="9"/>
  <c r="O9" i="9"/>
  <c r="O10" i="9"/>
  <c r="O5" i="9"/>
  <c r="O8" i="9" l="1"/>
  <c r="H27" i="20"/>
  <c r="H16" i="20" l="1"/>
  <c r="H17" i="20" s="1"/>
  <c r="O24" i="6" l="1"/>
  <c r="O23" i="6"/>
  <c r="O22" i="6"/>
  <c r="O21" i="6"/>
  <c r="O20" i="6"/>
  <c r="G16" i="2" l="1"/>
  <c r="H15" i="2" l="1"/>
  <c r="H14" i="2"/>
  <c r="M30" i="9" l="1"/>
  <c r="G30" i="9"/>
  <c r="L31" i="9" l="1"/>
  <c r="K31" i="9"/>
  <c r="J31" i="9"/>
  <c r="I31" i="9"/>
  <c r="M29" i="9"/>
  <c r="M31" i="9" l="1"/>
  <c r="L5" i="7" l="1"/>
  <c r="C23" i="9" l="1"/>
  <c r="J9" i="2" l="1"/>
  <c r="H10" i="2" s="1"/>
  <c r="I10" i="2" l="1"/>
  <c r="G29" i="9" l="1"/>
  <c r="C8" i="9" l="1"/>
  <c r="D8" i="9"/>
  <c r="E8" i="9"/>
  <c r="F8" i="9"/>
  <c r="G8" i="9"/>
  <c r="H8" i="9"/>
  <c r="I8" i="9"/>
  <c r="J8" i="9"/>
  <c r="K8" i="9"/>
  <c r="L8" i="9"/>
  <c r="M8" i="9"/>
  <c r="N8" i="9"/>
  <c r="N14" i="6" l="1"/>
  <c r="P14" i="6" s="1"/>
  <c r="N15" i="6"/>
  <c r="P15" i="6" s="1"/>
  <c r="I3" i="2"/>
  <c r="I5" i="2" s="1"/>
  <c r="N25" i="9"/>
  <c r="J25" i="9"/>
  <c r="L25" i="9"/>
  <c r="C25" i="9"/>
  <c r="G25" i="9"/>
  <c r="H25" i="9"/>
  <c r="D31" i="9"/>
  <c r="G10" i="2"/>
  <c r="M16" i="6"/>
  <c r="M5" i="6"/>
  <c r="O5" i="6" s="1"/>
  <c r="L6" i="6" s="1"/>
  <c r="C5" i="2"/>
  <c r="D5" i="2"/>
  <c r="E5" i="2"/>
  <c r="F5" i="2"/>
  <c r="G5" i="2"/>
  <c r="H5" i="2"/>
  <c r="J5" i="2"/>
  <c r="M5" i="7"/>
  <c r="K5" i="7"/>
  <c r="J5" i="7"/>
  <c r="I5" i="7"/>
  <c r="J24" i="7"/>
  <c r="E16" i="2"/>
  <c r="F16" i="2"/>
  <c r="D16" i="2"/>
  <c r="D25" i="7"/>
  <c r="G24" i="7"/>
  <c r="G20" i="7"/>
  <c r="E31" i="9"/>
  <c r="F31" i="9"/>
  <c r="C31" i="9"/>
  <c r="M25" i="9"/>
  <c r="K25" i="9"/>
  <c r="I25" i="9"/>
  <c r="E25" i="9"/>
  <c r="N24" i="9"/>
  <c r="M24" i="9"/>
  <c r="L24" i="9"/>
  <c r="K24" i="9"/>
  <c r="J24" i="9"/>
  <c r="I24" i="9"/>
  <c r="H24" i="9"/>
  <c r="G24" i="9"/>
  <c r="F24" i="9"/>
  <c r="E24" i="9"/>
  <c r="D24" i="9"/>
  <c r="C24" i="9"/>
  <c r="N23" i="9"/>
  <c r="L23" i="9"/>
  <c r="K23" i="9"/>
  <c r="J23" i="9"/>
  <c r="I23" i="9"/>
  <c r="H23" i="9"/>
  <c r="G23" i="9"/>
  <c r="F23" i="9"/>
  <c r="E23" i="9"/>
  <c r="D23" i="9"/>
  <c r="L16" i="6"/>
  <c r="C16" i="6"/>
  <c r="H14" i="6" s="1"/>
  <c r="M7" i="6"/>
  <c r="O7" i="6" s="1"/>
  <c r="N8" i="6" s="1"/>
  <c r="N9" i="6"/>
  <c r="L9" i="6"/>
  <c r="K9" i="6"/>
  <c r="J9" i="6"/>
  <c r="I9" i="6"/>
  <c r="H9" i="6"/>
  <c r="G9" i="6"/>
  <c r="F9" i="6"/>
  <c r="E9" i="6"/>
  <c r="D9" i="6"/>
  <c r="C9" i="6"/>
  <c r="O16" i="6"/>
  <c r="M23" i="9"/>
  <c r="D26" i="7" l="1"/>
  <c r="N16" i="6"/>
  <c r="P16" i="6" s="1"/>
  <c r="O23" i="9"/>
  <c r="I8" i="6"/>
  <c r="H8" i="6"/>
  <c r="D8" i="6"/>
  <c r="K8" i="6"/>
  <c r="J8" i="6"/>
  <c r="C8" i="6"/>
  <c r="L8" i="6"/>
  <c r="F8" i="6"/>
  <c r="E8" i="6"/>
  <c r="G25" i="7"/>
  <c r="H16" i="2"/>
  <c r="E10" i="2"/>
  <c r="G31" i="9"/>
  <c r="O24" i="9"/>
  <c r="F25" i="9"/>
  <c r="D25" i="9"/>
  <c r="G6" i="6"/>
  <c r="J6" i="6"/>
  <c r="H6" i="6"/>
  <c r="I6" i="6"/>
  <c r="N6" i="6"/>
  <c r="O9" i="6"/>
  <c r="E10" i="6" s="1"/>
  <c r="D6" i="6"/>
  <c r="F6" i="6"/>
  <c r="E6" i="6"/>
  <c r="K6" i="6"/>
  <c r="C6" i="6"/>
  <c r="F10" i="2"/>
  <c r="C10" i="2"/>
  <c r="D10" i="2"/>
  <c r="M9" i="6"/>
  <c r="G8" i="6"/>
  <c r="J10" i="2" l="1"/>
  <c r="O25" i="9"/>
  <c r="M8" i="6"/>
  <c r="I10" i="6"/>
  <c r="M6" i="6"/>
  <c r="C10" i="6"/>
  <c r="H13" i="6"/>
  <c r="H15" i="6" s="1"/>
  <c r="L10" i="6"/>
  <c r="G10" i="6"/>
  <c r="H10" i="6"/>
  <c r="K10" i="6"/>
  <c r="F10" i="6"/>
  <c r="D10" i="6"/>
  <c r="N10" i="6"/>
  <c r="J10" i="6"/>
  <c r="M10" i="6" l="1"/>
</calcChain>
</file>

<file path=xl/sharedStrings.xml><?xml version="1.0" encoding="utf-8"?>
<sst xmlns="http://schemas.openxmlformats.org/spreadsheetml/2006/main" count="645" uniqueCount="487">
  <si>
    <t>合計</t>
    <rPh sb="0" eb="2">
      <t>ゴウケイ</t>
    </rPh>
    <phoneticPr fontId="1"/>
  </si>
  <si>
    <t>貸出冊数</t>
    <rPh sb="0" eb="2">
      <t>カシダシ</t>
    </rPh>
    <rPh sb="2" eb="4">
      <t>サツスウ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</si>
  <si>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</si>
  <si>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</si>
  <si>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</si>
  <si>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</si>
  <si>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予約</t>
    <rPh sb="0" eb="2">
      <t>ヨヤク</t>
    </rPh>
    <phoneticPr fontId="1"/>
  </si>
  <si>
    <t>貸</t>
    <rPh sb="0" eb="1">
      <t>カシ</t>
    </rPh>
    <phoneticPr fontId="1"/>
  </si>
  <si>
    <t>館数</t>
    <rPh sb="0" eb="1">
      <t>カン</t>
    </rPh>
    <rPh sb="1" eb="2">
      <t>スウ</t>
    </rPh>
    <phoneticPr fontId="1"/>
  </si>
  <si>
    <t>冊数</t>
    <rPh sb="0" eb="1">
      <t>サツ</t>
    </rPh>
    <rPh sb="1" eb="2">
      <t>スウ</t>
    </rPh>
    <phoneticPr fontId="1"/>
  </si>
  <si>
    <t>借</t>
    <rPh sb="0" eb="1">
      <t>カ</t>
    </rPh>
    <phoneticPr fontId="1"/>
  </si>
  <si>
    <t>件</t>
    <rPh sb="0" eb="1">
      <t>ケン</t>
    </rPh>
    <phoneticPr fontId="1"/>
  </si>
  <si>
    <t>枚</t>
    <rPh sb="0" eb="1">
      <t>マイ</t>
    </rPh>
    <phoneticPr fontId="1"/>
  </si>
  <si>
    <t>郷土</t>
    <rPh sb="0" eb="2">
      <t>キョウド</t>
    </rPh>
    <phoneticPr fontId="1"/>
  </si>
  <si>
    <t>児童</t>
    <rPh sb="0" eb="2">
      <t>ジドウ</t>
    </rPh>
    <phoneticPr fontId="1"/>
  </si>
  <si>
    <t>小計</t>
    <rPh sb="0" eb="1">
      <t>ショウ</t>
    </rPh>
    <rPh sb="1" eb="2">
      <t>ケイ</t>
    </rPh>
    <phoneticPr fontId="1"/>
  </si>
  <si>
    <t>総記</t>
    <rPh sb="0" eb="2">
      <t>ソウキ</t>
    </rPh>
    <phoneticPr fontId="1"/>
  </si>
  <si>
    <t>哲学</t>
    <rPh sb="0" eb="2">
      <t>テツガク</t>
    </rPh>
    <phoneticPr fontId="1"/>
  </si>
  <si>
    <t>歴史地理</t>
    <rPh sb="0" eb="2">
      <t>レキシ</t>
    </rPh>
    <rPh sb="2" eb="4">
      <t>チリ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</si>
  <si>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</si>
  <si>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</si>
  <si>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工学</t>
    <rPh sb="0" eb="2">
      <t>コウガク</t>
    </rPh>
    <phoneticPr fontId="1"/>
  </si>
  <si>
    <t>産業</t>
    <rPh sb="0" eb="2">
      <t>サンギョウ</t>
    </rPh>
    <phoneticPr fontId="1"/>
  </si>
  <si>
    <t>芸術</t>
    <rPh sb="0" eb="2">
      <t>ゲイジュツ</t>
    </rPh>
    <phoneticPr fontId="1"/>
  </si>
  <si>
    <t>語学</t>
    <rPh sb="0" eb="2">
      <t>ゴガク</t>
    </rPh>
    <phoneticPr fontId="1"/>
  </si>
  <si>
    <t>文学</t>
    <rPh sb="0" eb="2">
      <t>ブンガク</t>
    </rPh>
    <phoneticPr fontId="1"/>
  </si>
  <si>
    <t>購入</t>
    <rPh sb="0" eb="2">
      <t>コウニュウ</t>
    </rPh>
    <phoneticPr fontId="1"/>
  </si>
  <si>
    <t>　比率　％</t>
    <rPh sb="1" eb="3">
      <t>ヒリツ</t>
    </rPh>
    <phoneticPr fontId="1"/>
  </si>
  <si>
    <t>合　　計</t>
    <rPh sb="0" eb="4">
      <t>ゴウケイ</t>
    </rPh>
    <phoneticPr fontId="1"/>
  </si>
  <si>
    <t>郷土資料</t>
    <rPh sb="0" eb="2">
      <t>キョウド</t>
    </rPh>
    <rPh sb="2" eb="4">
      <t>シリョウ</t>
    </rPh>
    <phoneticPr fontId="1"/>
  </si>
  <si>
    <t>一般</t>
    <rPh sb="0" eb="2">
      <t>イッパン</t>
    </rPh>
    <phoneticPr fontId="4"/>
  </si>
  <si>
    <t>児童</t>
    <rPh sb="0" eb="2">
      <t>ジドウ</t>
    </rPh>
    <phoneticPr fontId="4"/>
  </si>
  <si>
    <t>郷土</t>
    <rPh sb="0" eb="2">
      <t>キョウド</t>
    </rPh>
    <phoneticPr fontId="4"/>
  </si>
  <si>
    <t>小計</t>
    <rPh sb="0" eb="2">
      <t>ショウケイ</t>
    </rPh>
    <phoneticPr fontId="4"/>
  </si>
  <si>
    <t>雑誌</t>
    <rPh sb="0" eb="2">
      <t>ザッシ</t>
    </rPh>
    <phoneticPr fontId="4"/>
  </si>
  <si>
    <t>AV</t>
    <phoneticPr fontId="4"/>
  </si>
  <si>
    <t>合計</t>
    <rPh sb="0" eb="2">
      <t>ゴウケイ</t>
    </rPh>
    <phoneticPr fontId="4"/>
  </si>
  <si>
    <t>⑩過去５年間の運営状況推移</t>
    <rPh sb="1" eb="3">
      <t>カコ</t>
    </rPh>
    <rPh sb="4" eb="6">
      <t>ネンカン</t>
    </rPh>
    <rPh sb="7" eb="8">
      <t>ウン</t>
    </rPh>
    <rPh sb="8" eb="9">
      <t>エイ</t>
    </rPh>
    <rPh sb="9" eb="11">
      <t>ジョウキョウ</t>
    </rPh>
    <rPh sb="11" eb="13">
      <t>スイイ</t>
    </rPh>
    <phoneticPr fontId="1"/>
  </si>
  <si>
    <t>個人</t>
    <rPh sb="0" eb="2">
      <t>コジン</t>
    </rPh>
    <phoneticPr fontId="4"/>
  </si>
  <si>
    <t>相互</t>
    <rPh sb="0" eb="2">
      <t>ソウゴ</t>
    </rPh>
    <phoneticPr fontId="4"/>
  </si>
  <si>
    <t>団体1</t>
    <rPh sb="0" eb="2">
      <t>ダンタイ</t>
    </rPh>
    <phoneticPr fontId="4"/>
  </si>
  <si>
    <t>団体2</t>
    <rPh sb="0" eb="2">
      <t>ダンタイ</t>
    </rPh>
    <phoneticPr fontId="4"/>
  </si>
  <si>
    <t>団体3</t>
    <rPh sb="0" eb="2">
      <t>ダンタイ</t>
    </rPh>
    <phoneticPr fontId="4"/>
  </si>
  <si>
    <t>花屋書店</t>
    <rPh sb="0" eb="2">
      <t>ハナヤ</t>
    </rPh>
    <rPh sb="2" eb="4">
      <t>ショテン</t>
    </rPh>
    <phoneticPr fontId="4"/>
  </si>
  <si>
    <t>黎明堂</t>
    <rPh sb="0" eb="2">
      <t>レイメイ</t>
    </rPh>
    <rPh sb="2" eb="3">
      <t>ドウ</t>
    </rPh>
    <phoneticPr fontId="4"/>
  </si>
  <si>
    <t>その他</t>
    <rPh sb="2" eb="3">
      <t>タ</t>
    </rPh>
    <phoneticPr fontId="4"/>
  </si>
  <si>
    <t>奉仕人口(人）</t>
    <rPh sb="0" eb="2">
      <t>ホウシ</t>
    </rPh>
    <rPh sb="2" eb="4">
      <t>ジンコウ</t>
    </rPh>
    <rPh sb="5" eb="6">
      <t>ヒト</t>
    </rPh>
    <phoneticPr fontId="1"/>
  </si>
  <si>
    <t>蔵書冊数(冊)</t>
    <rPh sb="0" eb="2">
      <t>ゾウショ</t>
    </rPh>
    <rPh sb="2" eb="4">
      <t>サツスウ</t>
    </rPh>
    <rPh sb="5" eb="6">
      <t>サツ</t>
    </rPh>
    <phoneticPr fontId="1"/>
  </si>
  <si>
    <t>受入冊数(冊)</t>
    <rPh sb="0" eb="2">
      <t>ウケイレ</t>
    </rPh>
    <rPh sb="2" eb="4">
      <t>サツスウ</t>
    </rPh>
    <rPh sb="5" eb="6">
      <t>サツ</t>
    </rPh>
    <phoneticPr fontId="1"/>
  </si>
  <si>
    <t>総貸出数（冊）</t>
    <rPh sb="0" eb="1">
      <t>ソウ</t>
    </rPh>
    <rPh sb="1" eb="3">
      <t>カシダシ</t>
    </rPh>
    <rPh sb="3" eb="4">
      <t>スウ</t>
    </rPh>
    <rPh sb="5" eb="6">
      <t>サツ</t>
    </rPh>
    <phoneticPr fontId="1"/>
  </si>
  <si>
    <t>図書購入費（円）</t>
    <rPh sb="0" eb="2">
      <t>トショ</t>
    </rPh>
    <rPh sb="2" eb="5">
      <t>コウニュウヒ</t>
    </rPh>
    <rPh sb="6" eb="7">
      <t>エン</t>
    </rPh>
    <phoneticPr fontId="1"/>
  </si>
  <si>
    <t>一人あたり貸出冊数</t>
    <rPh sb="0" eb="2">
      <t>ヒトリ</t>
    </rPh>
    <rPh sb="5" eb="7">
      <t>カシダシ</t>
    </rPh>
    <rPh sb="7" eb="9">
      <t>サツスウ</t>
    </rPh>
    <phoneticPr fontId="1"/>
  </si>
  <si>
    <t>図書回転率％</t>
    <rPh sb="0" eb="2">
      <t>トショ</t>
    </rPh>
    <rPh sb="2" eb="4">
      <t>カイテン</t>
    </rPh>
    <rPh sb="4" eb="5">
      <t>リツ</t>
    </rPh>
    <phoneticPr fontId="1"/>
  </si>
  <si>
    <t>書店名</t>
    <rPh sb="0" eb="2">
      <t>ショテン</t>
    </rPh>
    <rPh sb="2" eb="3">
      <t>メイ</t>
    </rPh>
    <phoneticPr fontId="4"/>
  </si>
  <si>
    <t>購入金額</t>
    <rPh sb="0" eb="2">
      <t>コウニュウ</t>
    </rPh>
    <rPh sb="2" eb="4">
      <t>キンガク</t>
    </rPh>
    <phoneticPr fontId="4"/>
  </si>
  <si>
    <t>⑪-3　蔵書冊数</t>
    <rPh sb="4" eb="6">
      <t>ゾウショ</t>
    </rPh>
    <rPh sb="6" eb="8">
      <t>サツスウ</t>
    </rPh>
    <phoneticPr fontId="4"/>
  </si>
  <si>
    <t>図書（⑪-1）</t>
    <rPh sb="0" eb="2">
      <t>トショ</t>
    </rPh>
    <phoneticPr fontId="4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</si>
  <si>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</si>
  <si>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</si>
  <si>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</si>
  <si>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</si>
  <si>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</si>
  <si>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</si>
  <si>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</si>
  <si>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</si>
  <si>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</si>
  <si>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</si>
  <si>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</si>
  <si>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</si>
  <si>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１日平均利用者数</t>
    <rPh sb="0" eb="2">
      <t>イチニチ</t>
    </rPh>
    <rPh sb="2" eb="4">
      <t>ヘイキン</t>
    </rPh>
    <rPh sb="4" eb="6">
      <t>リヨウ</t>
    </rPh>
    <rPh sb="6" eb="7">
      <t>シャ</t>
    </rPh>
    <rPh sb="7" eb="8">
      <t>スウ</t>
    </rPh>
    <phoneticPr fontId="5"/>
  </si>
  <si>
    <t>開館日数</t>
    <rPh sb="0" eb="2">
      <t>カイカン</t>
    </rPh>
    <rPh sb="2" eb="4">
      <t>ニッスウ</t>
    </rPh>
    <phoneticPr fontId="5"/>
  </si>
  <si>
    <t>前年対比</t>
    <rPh sb="0" eb="2">
      <t>ゼンネン</t>
    </rPh>
    <rPh sb="2" eb="4">
      <t>タイヒ</t>
    </rPh>
    <phoneticPr fontId="1"/>
  </si>
  <si>
    <t>⑥相互貸借</t>
    <rPh sb="1" eb="3">
      <t>ソウゴ</t>
    </rPh>
    <rPh sb="3" eb="5">
      <t>タイシャク</t>
    </rPh>
    <phoneticPr fontId="1"/>
  </si>
  <si>
    <t>⑦複写サービス</t>
    <rPh sb="1" eb="3">
      <t>フクシャ</t>
    </rPh>
    <phoneticPr fontId="1"/>
  </si>
  <si>
    <t>⑧レファレンス（参考調査業務）</t>
    <rPh sb="8" eb="10">
      <t>サンコウ</t>
    </rPh>
    <rPh sb="10" eb="12">
      <t>チョウサ</t>
    </rPh>
    <rPh sb="12" eb="14">
      <t>ギョウム</t>
    </rPh>
    <phoneticPr fontId="1"/>
  </si>
  <si>
    <t>⑨予約・リクエスト件数</t>
    <rPh sb="1" eb="3">
      <t>ヨヤク</t>
    </rPh>
    <rPh sb="9" eb="11">
      <t>ケンスウ</t>
    </rPh>
    <phoneticPr fontId="1"/>
  </si>
  <si>
    <t>貸出利用人数</t>
    <rPh sb="0" eb="2">
      <t>カシダシ</t>
    </rPh>
    <rPh sb="2" eb="4">
      <t>リヨウ</t>
    </rPh>
    <rPh sb="4" eb="5">
      <t>ニン</t>
    </rPh>
    <rPh sb="5" eb="6">
      <t>スウ</t>
    </rPh>
    <phoneticPr fontId="1"/>
  </si>
  <si>
    <t>①月別貸出利用人数・新規登録人数・貸出冊数</t>
    <rPh sb="1" eb="3">
      <t>ツキベツ</t>
    </rPh>
    <rPh sb="3" eb="5">
      <t>カシダ</t>
    </rPh>
    <rPh sb="5" eb="7">
      <t>リヨウ</t>
    </rPh>
    <rPh sb="7" eb="9">
      <t>ニンズウ</t>
    </rPh>
    <rPh sb="10" eb="12">
      <t>シンキ</t>
    </rPh>
    <rPh sb="12" eb="14">
      <t>トウロク</t>
    </rPh>
    <rPh sb="14" eb="16">
      <t>ニンズウ</t>
    </rPh>
    <rPh sb="17" eb="19">
      <t>カシダシ</t>
    </rPh>
    <rPh sb="19" eb="21">
      <t>サツスウ</t>
    </rPh>
    <phoneticPr fontId="5"/>
  </si>
  <si>
    <t>新規登録人数</t>
    <rPh sb="0" eb="2">
      <t>シンキ</t>
    </rPh>
    <rPh sb="2" eb="4">
      <t>トウロク</t>
    </rPh>
    <rPh sb="4" eb="5">
      <t>ニン</t>
    </rPh>
    <rPh sb="5" eb="6">
      <t>スウ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</si>
  <si>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</si>
  <si>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</si>
  <si>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【参考】</t>
    <rPh sb="1" eb="3">
      <t>サンコウ</t>
    </rPh>
    <phoneticPr fontId="4"/>
  </si>
  <si>
    <t>（A）蔵書冊数内訳</t>
    <rPh sb="3" eb="5">
      <t>ゾウショ</t>
    </rPh>
    <rPh sb="5" eb="7">
      <t>サツスウ</t>
    </rPh>
    <rPh sb="7" eb="9">
      <t>ウチワケ</t>
    </rPh>
    <phoneticPr fontId="4"/>
  </si>
  <si>
    <t>～12歳</t>
    <rPh sb="3" eb="4">
      <t>サイ</t>
    </rPh>
    <phoneticPr fontId="1"/>
  </si>
  <si>
    <t>～18歳</t>
    <rPh sb="3" eb="4">
      <t>サイ</t>
    </rPh>
    <phoneticPr fontId="1"/>
  </si>
  <si>
    <t>19歳～</t>
    <rPh sb="2" eb="3">
      <t>サイ</t>
    </rPh>
    <phoneticPr fontId="1"/>
  </si>
  <si>
    <t>～6歳</t>
    <rPh sb="2" eb="3">
      <t>サイ</t>
    </rPh>
    <phoneticPr fontId="1"/>
  </si>
  <si>
    <t>④資料別貸出冊数の状況</t>
    <rPh sb="1" eb="3">
      <t>シリョウ</t>
    </rPh>
    <rPh sb="3" eb="4">
      <t>ベツ</t>
    </rPh>
    <rPh sb="4" eb="6">
      <t>カシダシ</t>
    </rPh>
    <rPh sb="6" eb="8">
      <t>サツスウ</t>
    </rPh>
    <rPh sb="9" eb="11">
      <t>ジョウキョウ</t>
    </rPh>
    <phoneticPr fontId="1"/>
  </si>
  <si>
    <t>資料区分</t>
    <rPh sb="0" eb="2">
      <t>シリョウ</t>
    </rPh>
    <rPh sb="2" eb="4">
      <t>クブン</t>
    </rPh>
    <phoneticPr fontId="1"/>
  </si>
  <si>
    <t>一般書</t>
    <rPh sb="0" eb="3">
      <t>イッパンショ</t>
    </rPh>
    <phoneticPr fontId="1"/>
  </si>
  <si>
    <t>児童書</t>
    <rPh sb="0" eb="3">
      <t>ジドウショ</t>
    </rPh>
    <phoneticPr fontId="1"/>
  </si>
  <si>
    <t>雑誌</t>
    <rPh sb="0" eb="2">
      <t>ザッシ</t>
    </rPh>
    <phoneticPr fontId="1"/>
  </si>
  <si>
    <t>視聴覚</t>
    <rPh sb="0" eb="3">
      <t>シチョウカク</t>
    </rPh>
    <phoneticPr fontId="1"/>
  </si>
  <si>
    <t>貸出冊数</t>
    <rPh sb="0" eb="2">
      <t>カシダシ</t>
    </rPh>
    <rPh sb="2" eb="4">
      <t>サッスウ</t>
    </rPh>
    <phoneticPr fontId="1"/>
  </si>
  <si>
    <t>郵送料</t>
    <rPh sb="0" eb="3">
      <t>ユウソウリョウ</t>
    </rPh>
    <phoneticPr fontId="1"/>
  </si>
  <si>
    <t>貸出利用者（人）</t>
    <rPh sb="0" eb="2">
      <t>カシダシ</t>
    </rPh>
    <rPh sb="2" eb="4">
      <t>リヨウ</t>
    </rPh>
    <rPh sb="4" eb="5">
      <t>シャ</t>
    </rPh>
    <rPh sb="6" eb="7">
      <t>ヒト</t>
    </rPh>
    <phoneticPr fontId="1"/>
  </si>
  <si>
    <t>市民一人あたり図書冊数</t>
    <rPh sb="0" eb="2">
      <t>シミン</t>
    </rPh>
    <rPh sb="2" eb="4">
      <t>ヒトリ</t>
    </rPh>
    <rPh sb="7" eb="9">
      <t>トショ</t>
    </rPh>
    <rPh sb="9" eb="11">
      <t>サツスウ</t>
    </rPh>
    <phoneticPr fontId="1"/>
  </si>
  <si>
    <t>市民一人あたり図書購入費</t>
    <rPh sb="0" eb="2">
      <t>シミン</t>
    </rPh>
    <rPh sb="2" eb="4">
      <t>ヒトリ</t>
    </rPh>
    <rPh sb="7" eb="9">
      <t>トショ</t>
    </rPh>
    <rPh sb="9" eb="12">
      <t>コウニュウヒ</t>
    </rPh>
    <phoneticPr fontId="1"/>
  </si>
  <si>
    <t>市民一人
あたり図書
貸出冊数</t>
    <rPh sb="0" eb="2">
      <t>シミン</t>
    </rPh>
    <rPh sb="2" eb="4">
      <t>ヒトリ</t>
    </rPh>
    <rPh sb="8" eb="10">
      <t>トショ</t>
    </rPh>
    <rPh sb="11" eb="13">
      <t>カシダシ</t>
    </rPh>
    <rPh sb="13" eb="15">
      <t>サツスウ</t>
    </rPh>
    <phoneticPr fontId="1"/>
  </si>
  <si>
    <t>住宅地図</t>
    <rPh sb="0" eb="2">
      <t>ジュウタク</t>
    </rPh>
    <rPh sb="2" eb="4">
      <t>チズ</t>
    </rPh>
    <phoneticPr fontId="4"/>
  </si>
  <si>
    <t>点字</t>
    <rPh sb="0" eb="2">
      <t>テンジ</t>
    </rPh>
    <phoneticPr fontId="4"/>
  </si>
  <si>
    <t>⑪-2　雑誌・AV・点字関係冊数</t>
    <rPh sb="4" eb="6">
      <t>ザッシ</t>
    </rPh>
    <rPh sb="10" eb="12">
      <t>テンジ</t>
    </rPh>
    <rPh sb="12" eb="14">
      <t>カンケイ</t>
    </rPh>
    <rPh sb="14" eb="16">
      <t>サツスウ</t>
    </rPh>
    <phoneticPr fontId="1"/>
  </si>
  <si>
    <t>（B)貸出冊数内訳</t>
    <rPh sb="3" eb="5">
      <t>カシダシ</t>
    </rPh>
    <rPh sb="5" eb="7">
      <t>サツスウ</t>
    </rPh>
    <rPh sb="7" eb="9">
      <t>ウチワケ</t>
    </rPh>
    <phoneticPr fontId="4"/>
  </si>
  <si>
    <t>（C)図書購入費内訳</t>
    <rPh sb="3" eb="5">
      <t>トショ</t>
    </rPh>
    <rPh sb="5" eb="8">
      <t>コウニュウヒ</t>
    </rPh>
    <rPh sb="8" eb="10">
      <t>ウチワケ</t>
    </rPh>
    <phoneticPr fontId="4"/>
  </si>
  <si>
    <t>団体・相互</t>
    <rPh sb="0" eb="2">
      <t>ダンタイ</t>
    </rPh>
    <rPh sb="3" eb="5">
      <t>ソウゴ</t>
    </rPh>
    <phoneticPr fontId="1"/>
  </si>
  <si>
    <t>③登録者の状況</t>
    <rPh sb="1" eb="3">
      <t>トウロク</t>
    </rPh>
    <rPh sb="3" eb="4">
      <t>シャ</t>
    </rPh>
    <rPh sb="5" eb="7">
      <t>ジョウキョウ</t>
    </rPh>
    <phoneticPr fontId="1"/>
  </si>
  <si>
    <t>団体</t>
    <rPh sb="0" eb="2">
      <t>ダンタイ</t>
    </rPh>
    <phoneticPr fontId="1"/>
  </si>
  <si>
    <t>実利用者</t>
    <rPh sb="0" eb="1">
      <t>ジツ</t>
    </rPh>
    <rPh sb="1" eb="4">
      <t>リヨウシャ</t>
    </rPh>
    <phoneticPr fontId="1"/>
  </si>
  <si>
    <t>⑤地域別等実利用者・貸出冊数内訳</t>
    <rPh sb="1" eb="3">
      <t>チイキ</t>
    </rPh>
    <rPh sb="3" eb="4">
      <t>ベツ</t>
    </rPh>
    <rPh sb="4" eb="5">
      <t>トウ</t>
    </rPh>
    <rPh sb="5" eb="6">
      <t>ジツ</t>
    </rPh>
    <rPh sb="6" eb="9">
      <t>リヨウシャ</t>
    </rPh>
    <rPh sb="10" eb="12">
      <t>カシダシ</t>
    </rPh>
    <rPh sb="12" eb="14">
      <t>サツスウ</t>
    </rPh>
    <rPh sb="14" eb="16">
      <t>ウチワケ</t>
    </rPh>
    <phoneticPr fontId="1"/>
  </si>
  <si>
    <t>１人あたり貸出冊数</t>
    <rPh sb="0" eb="2">
      <t>ヒトリ</t>
    </rPh>
    <rPh sb="5" eb="7">
      <t>カシダシ</t>
    </rPh>
    <rPh sb="7" eb="9">
      <t>サッスウ</t>
    </rPh>
    <phoneticPr fontId="1"/>
  </si>
  <si>
    <t>雑誌等（⑪-2）</t>
    <rPh sb="0" eb="2">
      <t>ザッシ</t>
    </rPh>
    <rPh sb="2" eb="3">
      <t>トウ</t>
    </rPh>
    <phoneticPr fontId="4"/>
  </si>
  <si>
    <t>児　童</t>
    <rPh sb="0" eb="1">
      <t>コ</t>
    </rPh>
    <rPh sb="2" eb="3">
      <t>ワラベ</t>
    </rPh>
    <phoneticPr fontId="1"/>
  </si>
  <si>
    <t>一 　般</t>
    <rPh sb="0" eb="1">
      <t>イッ</t>
    </rPh>
    <rPh sb="3" eb="4">
      <t>ハン</t>
    </rPh>
    <phoneticPr fontId="1"/>
  </si>
  <si>
    <t>一般書</t>
    <rPh sb="0" eb="2">
      <t>イッパン</t>
    </rPh>
    <rPh sb="2" eb="3">
      <t>ショ</t>
    </rPh>
    <phoneticPr fontId="1"/>
  </si>
  <si>
    <t>～60歳</t>
    <rPh sb="3" eb="4">
      <t>サイ</t>
    </rPh>
    <phoneticPr fontId="1"/>
  </si>
  <si>
    <t>～70歳</t>
    <rPh sb="3" eb="4">
      <t>サイ</t>
    </rPh>
    <phoneticPr fontId="1"/>
  </si>
  <si>
    <t>71歳～</t>
    <rPh sb="2" eb="3">
      <t>サイ</t>
    </rPh>
    <phoneticPr fontId="1"/>
  </si>
  <si>
    <t>割合</t>
    <rPh sb="0" eb="2">
      <t>ワリアイ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</si>
  <si>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</si>
  <si>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</si>
  <si>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</si>
  <si>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</si>
  <si>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</si>
  <si>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</si>
  <si>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Ｅ／Ｄ</t>
    <phoneticPr fontId="1"/>
  </si>
  <si>
    <t>Ｅ／Ｂ</t>
    <phoneticPr fontId="1"/>
  </si>
  <si>
    <t>Ｂ／Ａ</t>
    <phoneticPr fontId="1"/>
  </si>
  <si>
    <t>Ｆ／Ａ</t>
    <phoneticPr fontId="1"/>
  </si>
  <si>
    <t>Ｅ／Ａ</t>
    <phoneticPr fontId="1"/>
  </si>
  <si>
    <t>TRC</t>
    <phoneticPr fontId="4"/>
  </si>
  <si>
    <t>除籍</t>
    <rPh sb="0" eb="2">
      <t>ジョセキ</t>
    </rPh>
    <phoneticPr fontId="1"/>
  </si>
  <si>
    <t>購入以外</t>
    <rPh sb="0" eb="2">
      <t>コウニュウ</t>
    </rPh>
    <rPh sb="2" eb="4">
      <t>イガイ</t>
    </rPh>
    <phoneticPr fontId="1"/>
  </si>
  <si>
    <t>増計</t>
    <rPh sb="0" eb="1">
      <t>ゾウ</t>
    </rPh>
    <rPh sb="1" eb="2">
      <t>ケイ</t>
    </rPh>
    <phoneticPr fontId="1"/>
  </si>
  <si>
    <t>差引計</t>
    <rPh sb="0" eb="1">
      <t>サ</t>
    </rPh>
    <rPh sb="1" eb="2">
      <t>ヒ</t>
    </rPh>
    <rPh sb="2" eb="3">
      <t>ケイ</t>
    </rPh>
    <phoneticPr fontId="4"/>
  </si>
  <si>
    <t>⑪-4　年間増減（雑誌AV関係除く）</t>
    <rPh sb="4" eb="6">
      <t>ネンカン</t>
    </rPh>
    <rPh sb="6" eb="8">
      <t>ゾウゲン</t>
    </rPh>
    <phoneticPr fontId="1"/>
  </si>
  <si>
    <t>⑫　ブース利用統計</t>
    <rPh sb="5" eb="7">
      <t>リヨウ</t>
    </rPh>
    <rPh sb="7" eb="9">
      <t>トウケイ</t>
    </rPh>
    <phoneticPr fontId="16"/>
  </si>
  <si>
    <t>来館者数</t>
    <rPh sb="0" eb="3">
      <t>ライカンシャ</t>
    </rPh>
    <rPh sb="3" eb="4">
      <t>スウ</t>
    </rPh>
    <phoneticPr fontId="5"/>
  </si>
  <si>
    <t>うちリクエスト</t>
    <phoneticPr fontId="1"/>
  </si>
  <si>
    <t>合計</t>
  </si>
  <si>
    <t>ノートＰＣ</t>
  </si>
  <si>
    <t>タブレット</t>
  </si>
  <si>
    <t>視聴覚</t>
  </si>
  <si>
    <t>学習席</t>
  </si>
  <si>
    <t xml:space="preserve">団体1・・学校、教育関連施設、行政機関
団体2・・ボランティア団体等、園外保育
団体3・・職員
</t>
    <rPh sb="0" eb="2">
      <t>ダンタイ</t>
    </rPh>
    <rPh sb="5" eb="7">
      <t>ガッコウ</t>
    </rPh>
    <rPh sb="8" eb="10">
      <t>キョウイク</t>
    </rPh>
    <rPh sb="10" eb="12">
      <t>カンレン</t>
    </rPh>
    <rPh sb="12" eb="14">
      <t>シセツ</t>
    </rPh>
    <rPh sb="15" eb="17">
      <t>ギョウセイ</t>
    </rPh>
    <rPh sb="17" eb="19">
      <t>キカン</t>
    </rPh>
    <rPh sb="20" eb="22">
      <t>ダンタイ</t>
    </rPh>
    <rPh sb="31" eb="34">
      <t>ダンタイトウ</t>
    </rPh>
    <rPh sb="35" eb="37">
      <t>エンガイ</t>
    </rPh>
    <rPh sb="37" eb="39">
      <t>ホイク</t>
    </rPh>
    <rPh sb="40" eb="42">
      <t>ダンタイ</t>
    </rPh>
    <rPh sb="45" eb="47">
      <t>ショクイン</t>
    </rPh>
    <phoneticPr fontId="4"/>
  </si>
  <si>
    <t>点字・録音</t>
    <rPh sb="0" eb="2">
      <t>テンジ</t>
    </rPh>
    <rPh sb="3" eb="5">
      <t>ロクオン</t>
    </rPh>
    <phoneticPr fontId="1"/>
  </si>
  <si>
    <t>相互貸借</t>
    <rPh sb="0" eb="2">
      <t>ソウゴ</t>
    </rPh>
    <rPh sb="2" eb="4">
      <t>タイシャク</t>
    </rPh>
    <phoneticPr fontId="1"/>
  </si>
  <si>
    <t>⑪-1分類別図書冊数（雑誌・AV関係除く）</t>
    <rPh sb="3" eb="5">
      <t>ブンルイ</t>
    </rPh>
    <rPh sb="5" eb="6">
      <t>ベツ</t>
    </rPh>
    <rPh sb="6" eb="8">
      <t>トショ</t>
    </rPh>
    <rPh sb="8" eb="10">
      <t>サツスウ</t>
    </rPh>
    <rPh sb="11" eb="13">
      <t>ザッシ</t>
    </rPh>
    <rPh sb="16" eb="18">
      <t>カンケイ</t>
    </rPh>
    <rPh sb="18" eb="19">
      <t>ノゾ</t>
    </rPh>
    <phoneticPr fontId="1"/>
  </si>
  <si>
    <t>②貸出利用者別内訳（利用者人数）</t>
    <rPh sb="1" eb="3">
      <t>カシダシ</t>
    </rPh>
    <rPh sb="3" eb="6">
      <t>リヨウシャ</t>
    </rPh>
    <rPh sb="6" eb="7">
      <t>ベツ</t>
    </rPh>
    <rPh sb="7" eb="9">
      <t>ウチワケ</t>
    </rPh>
    <rPh sb="10" eb="13">
      <t>リヨウシャ</t>
    </rPh>
    <rPh sb="13" eb="15">
      <t>ニンズウ</t>
    </rPh>
    <phoneticPr fontId="1"/>
  </si>
  <si>
    <t>（貸出冊数）</t>
    <rPh sb="1" eb="3">
      <t>カシダシ</t>
    </rPh>
    <rPh sb="3" eb="5">
      <t>サツスウ</t>
    </rPh>
    <phoneticPr fontId="5"/>
  </si>
  <si>
    <t>佐久市立　図書館</t>
  </si>
  <si>
    <t>長野市立  長野図書館</t>
  </si>
  <si>
    <t>上田市立図書館</t>
  </si>
  <si>
    <t>佐久市　浅科　図書館</t>
  </si>
  <si>
    <t>県立長野図書館</t>
  </si>
  <si>
    <t>中野市立図書館</t>
  </si>
  <si>
    <t>御代田町立　図書館</t>
  </si>
  <si>
    <t>伊那　市立図書館</t>
  </si>
  <si>
    <t>飯田中央図書館</t>
  </si>
  <si>
    <t>松本中央図書館</t>
  </si>
  <si>
    <t>安曇野市中央図書館</t>
  </si>
  <si>
    <t>坂城町立図書館</t>
  </si>
  <si>
    <t>須坂市立図書館</t>
  </si>
  <si>
    <t>諏訪市立図書館</t>
  </si>
  <si>
    <t>塩尻市立　図書館</t>
  </si>
  <si>
    <t>軽井沢町立中軽井沢　図書館</t>
  </si>
  <si>
    <t>駒ケ根市立図書館</t>
  </si>
  <si>
    <t>佐久市立臼田図書館</t>
  </si>
  <si>
    <t>松川村図書館</t>
  </si>
  <si>
    <t>R2</t>
    <phoneticPr fontId="1"/>
  </si>
  <si>
    <t>R2</t>
    <phoneticPr fontId="5"/>
  </si>
  <si>
    <t>R2</t>
    <phoneticPr fontId="5"/>
  </si>
  <si>
    <t>R2</t>
    <phoneticPr fontId="1"/>
  </si>
  <si>
    <t>その他</t>
  </si>
  <si>
    <t>相互</t>
    <rPh sb="0" eb="2">
      <t>ソウゴ</t>
    </rPh>
    <phoneticPr fontId="1"/>
  </si>
  <si>
    <t>R1</t>
  </si>
  <si>
    <t>R2</t>
    <phoneticPr fontId="1"/>
  </si>
  <si>
    <t>貸出冊数</t>
    <rPh sb="0" eb="2">
      <t>カシダシ</t>
    </rPh>
    <rPh sb="2" eb="4">
      <t>サツスウ</t>
    </rPh>
    <phoneticPr fontId="24"/>
  </si>
  <si>
    <t>借入冊数</t>
    <rPh sb="0" eb="2">
      <t>カリイレ</t>
    </rPh>
    <rPh sb="2" eb="4">
      <t>サツスウ</t>
    </rPh>
    <phoneticPr fontId="24"/>
  </si>
  <si>
    <t>依頼先</t>
    <rPh sb="0" eb="2">
      <t>イライ</t>
    </rPh>
    <rPh sb="2" eb="3">
      <t>サキ</t>
    </rPh>
    <phoneticPr fontId="24"/>
  </si>
  <si>
    <t>うちネット予約</t>
    <rPh sb="5" eb="7">
      <t>ヨヤク</t>
    </rPh>
    <phoneticPr fontId="1"/>
  </si>
  <si>
    <t>R2</t>
    <phoneticPr fontId="4"/>
  </si>
  <si>
    <t>4月</t>
    <phoneticPr fontId="25"/>
  </si>
  <si>
    <t>ﾃﾞｽｸﾄｯﾌﾟＰＣ</t>
    <phoneticPr fontId="25"/>
  </si>
  <si>
    <t>＊令和2年度図書購入費は、コロナ対策図書館パワーアップ事業費による719,348円を含む</t>
    <rPh sb="1" eb="2">
      <t>レイ</t>
    </rPh>
    <rPh sb="2" eb="3">
      <t>ワ</t>
    </rPh>
    <rPh sb="4" eb="6">
      <t>ネンド</t>
    </rPh>
    <rPh sb="6" eb="8">
      <t>トショ</t>
    </rPh>
    <rPh sb="8" eb="11">
      <t>コウニュウヒ</t>
    </rPh>
    <rPh sb="16" eb="18">
      <t>タイサク</t>
    </rPh>
    <rPh sb="18" eb="21">
      <t>トショカン</t>
    </rPh>
    <rPh sb="27" eb="29">
      <t>ジギョウ</t>
    </rPh>
    <rPh sb="29" eb="30">
      <t>ヒ</t>
    </rPh>
    <rPh sb="40" eb="41">
      <t>エン</t>
    </rPh>
    <rPh sb="42" eb="43">
      <t>フク</t>
    </rPh>
    <phoneticPr fontId="4"/>
  </si>
  <si>
    <t>４月分</t>
  </si>
  <si>
    <t>５月分</t>
  </si>
  <si>
    <t>６月分</t>
  </si>
  <si>
    <t>７月分</t>
  </si>
  <si>
    <t>８月分</t>
  </si>
  <si>
    <t>９月分</t>
  </si>
  <si>
    <t>10月分</t>
  </si>
  <si>
    <t>11月分</t>
  </si>
  <si>
    <t>12月分</t>
  </si>
  <si>
    <t>1月分</t>
  </si>
  <si>
    <t>2月分</t>
  </si>
  <si>
    <t>3月分</t>
  </si>
  <si>
    <t>1件当たり冊数</t>
    <rPh sb="1" eb="2">
      <t>ケン</t>
    </rPh>
    <rPh sb="2" eb="3">
      <t>ア</t>
    </rPh>
    <rPh sb="5" eb="7">
      <t>サツスウ</t>
    </rPh>
    <phoneticPr fontId="24"/>
  </si>
  <si>
    <t>１件当たり送料</t>
    <rPh sb="1" eb="2">
      <t>ケン</t>
    </rPh>
    <rPh sb="2" eb="3">
      <t>ア</t>
    </rPh>
    <rPh sb="5" eb="7">
      <t>ソウリョウ</t>
    </rPh>
    <phoneticPr fontId="24"/>
  </si>
  <si>
    <t>計</t>
    <rPh sb="0" eb="1">
      <t>ケイ</t>
    </rPh>
    <phoneticPr fontId="24"/>
  </si>
  <si>
    <t>件数</t>
    <rPh sb="0" eb="2">
      <t>ケンスウ</t>
    </rPh>
    <phoneticPr fontId="24"/>
  </si>
  <si>
    <t>金額</t>
    <rPh sb="0" eb="2">
      <t>キンガク</t>
    </rPh>
    <phoneticPr fontId="24"/>
  </si>
  <si>
    <t>市内利用</t>
    <rPh sb="0" eb="2">
      <t>シナイ</t>
    </rPh>
    <rPh sb="2" eb="4">
      <t>リヨウ</t>
    </rPh>
    <phoneticPr fontId="24"/>
  </si>
  <si>
    <t>市外利用</t>
    <rPh sb="0" eb="2">
      <t>シガイ</t>
    </rPh>
    <rPh sb="2" eb="4">
      <t>リヨウ</t>
    </rPh>
    <phoneticPr fontId="24"/>
  </si>
  <si>
    <t>11件</t>
    <rPh sb="2" eb="3">
      <t>ケン</t>
    </rPh>
    <phoneticPr fontId="24"/>
  </si>
  <si>
    <t>222件</t>
    <rPh sb="3" eb="4">
      <t>ケン</t>
    </rPh>
    <phoneticPr fontId="24"/>
  </si>
  <si>
    <t>相互貸借郵送料統計</t>
    <rPh sb="0" eb="2">
      <t>ソウゴ</t>
    </rPh>
    <rPh sb="2" eb="4">
      <t>タイシャク</t>
    </rPh>
    <rPh sb="4" eb="7">
      <t>ユウソウリョウ</t>
    </rPh>
    <rPh sb="7" eb="9">
      <t>トウケイ</t>
    </rPh>
    <phoneticPr fontId="24"/>
  </si>
  <si>
    <t>図書</t>
  </si>
  <si>
    <t>雑誌</t>
  </si>
  <si>
    <t>CD・DVD等</t>
  </si>
  <si>
    <t>点字・録音</t>
  </si>
  <si>
    <t>学校関係</t>
    <rPh sb="0" eb="2">
      <t>ガッコウ</t>
    </rPh>
    <rPh sb="2" eb="4">
      <t>カンケイ</t>
    </rPh>
    <phoneticPr fontId="25"/>
  </si>
  <si>
    <t>市立　小諸東中学校</t>
  </si>
  <si>
    <t>市立　芦原中学校</t>
  </si>
  <si>
    <t>市立　東小学校</t>
  </si>
  <si>
    <t>市立　野岸小学校</t>
  </si>
  <si>
    <t>市立　水明小学校</t>
  </si>
  <si>
    <t>市立　千曲小学校</t>
  </si>
  <si>
    <t>市立　美南ガ丘小学校</t>
  </si>
  <si>
    <t>小諸高等学校</t>
  </si>
  <si>
    <t>小諸 養護 学校</t>
  </si>
  <si>
    <t>小諸市　教育支援センター</t>
  </si>
  <si>
    <t>東児童館</t>
  </si>
  <si>
    <t>幼稚園・保育園</t>
    <rPh sb="0" eb="3">
      <t>ヨウチエン</t>
    </rPh>
    <rPh sb="4" eb="7">
      <t>ホイクエン</t>
    </rPh>
    <phoneticPr fontId="25"/>
  </si>
  <si>
    <t>小諸市 子どもセンター　（こもロッジ）</t>
  </si>
  <si>
    <t>南　保育園</t>
  </si>
  <si>
    <t>さくら保育園</t>
  </si>
  <si>
    <t>小規模保育所「ひなたぼっこ」</t>
  </si>
  <si>
    <t>（社）のぞみ福祉会　のぞみ保育園</t>
  </si>
  <si>
    <t>おおきくなあれ保育園</t>
  </si>
  <si>
    <t>地域</t>
    <rPh sb="0" eb="2">
      <t>チイキ</t>
    </rPh>
    <phoneticPr fontId="25"/>
  </si>
  <si>
    <t>氷文庫</t>
  </si>
  <si>
    <t>ボランティア等</t>
    <rPh sb="6" eb="7">
      <t>トウ</t>
    </rPh>
    <phoneticPr fontId="25"/>
  </si>
  <si>
    <t>おはなし　たまてばこ</t>
  </si>
  <si>
    <t>おはなしはらっぱたんぽぽ</t>
  </si>
  <si>
    <t>ひみつのひきだし</t>
  </si>
  <si>
    <t>どんぐり（野岸小学校）</t>
  </si>
  <si>
    <t>やまんばのみちくさ　（プラチナバーバ）</t>
  </si>
  <si>
    <t>本途人舎</t>
  </si>
  <si>
    <t>卯の花作業所</t>
  </si>
  <si>
    <t>あったかほーむ　桜花</t>
  </si>
  <si>
    <t>宅幼老所　アンダンテ</t>
  </si>
  <si>
    <t>宅幼老所いずみ</t>
  </si>
  <si>
    <t>おむすび作業所　生活介護ひまわり</t>
  </si>
  <si>
    <t>のぞみ福祉会　タウンコートのぞみ</t>
  </si>
  <si>
    <t>小諸学舎（塩野生活舎）</t>
  </si>
  <si>
    <t>＊令和元年度は大栄製作所八十二銀行地方創生私募債による20万円分（109冊）の図書寄贈含む</t>
    <rPh sb="1" eb="2">
      <t>レイ</t>
    </rPh>
    <rPh sb="2" eb="3">
      <t>ワ</t>
    </rPh>
    <rPh sb="3" eb="5">
      <t>ガンネン</t>
    </rPh>
    <rPh sb="5" eb="6">
      <t>ド</t>
    </rPh>
    <rPh sb="7" eb="9">
      <t>ダイエイ</t>
    </rPh>
    <rPh sb="9" eb="12">
      <t>セイサクジョ</t>
    </rPh>
    <rPh sb="12" eb="15">
      <t>ハチジュウニ</t>
    </rPh>
    <rPh sb="15" eb="17">
      <t>ギンコウ</t>
    </rPh>
    <rPh sb="17" eb="19">
      <t>チホウ</t>
    </rPh>
    <rPh sb="19" eb="21">
      <t>ソウセイ</t>
    </rPh>
    <rPh sb="21" eb="24">
      <t>シボサイ</t>
    </rPh>
    <rPh sb="29" eb="31">
      <t>マンエン</t>
    </rPh>
    <rPh sb="31" eb="32">
      <t>ブン</t>
    </rPh>
    <rPh sb="36" eb="37">
      <t>サツ</t>
    </rPh>
    <rPh sb="39" eb="41">
      <t>トショ</t>
    </rPh>
    <rPh sb="41" eb="43">
      <t>キゾウ</t>
    </rPh>
    <rPh sb="43" eb="44">
      <t>フク</t>
    </rPh>
    <phoneticPr fontId="1"/>
  </si>
  <si>
    <t>＊平成30年度は大栄製作所による寄付100万円あり</t>
    <rPh sb="1" eb="3">
      <t>ヘイセイ</t>
    </rPh>
    <rPh sb="5" eb="7">
      <t>ネンド</t>
    </rPh>
    <rPh sb="8" eb="10">
      <t>ダイエイ</t>
    </rPh>
    <rPh sb="10" eb="13">
      <t>セイサクジョ</t>
    </rPh>
    <rPh sb="16" eb="18">
      <t>キフ</t>
    </rPh>
    <rPh sb="21" eb="23">
      <t>マンエン</t>
    </rPh>
    <phoneticPr fontId="4"/>
  </si>
  <si>
    <t>＊平成28年度は大栄製作所より70万円、小諸商業高校より30,120円の寄付あり</t>
    <rPh sb="1" eb="3">
      <t>ヘイセイ</t>
    </rPh>
    <rPh sb="5" eb="7">
      <t>ネンド</t>
    </rPh>
    <rPh sb="8" eb="10">
      <t>ダイエイ</t>
    </rPh>
    <rPh sb="10" eb="13">
      <t>セイサクジョ</t>
    </rPh>
    <rPh sb="17" eb="19">
      <t>マンエン</t>
    </rPh>
    <rPh sb="20" eb="22">
      <t>コモロ</t>
    </rPh>
    <rPh sb="22" eb="24">
      <t>ショウギョウ</t>
    </rPh>
    <rPh sb="24" eb="26">
      <t>コウコウ</t>
    </rPh>
    <rPh sb="30" eb="35">
      <t>１２０エン</t>
    </rPh>
    <rPh sb="36" eb="38">
      <t>キフ</t>
    </rPh>
    <phoneticPr fontId="4"/>
  </si>
  <si>
    <t>＊平成29年度は大栄製作所による寄付650,125円あり</t>
    <rPh sb="1" eb="3">
      <t>ヘイセイ</t>
    </rPh>
    <rPh sb="5" eb="7">
      <t>ネンド</t>
    </rPh>
    <rPh sb="8" eb="10">
      <t>ダイエイ</t>
    </rPh>
    <rPh sb="10" eb="13">
      <t>セイサクジョ</t>
    </rPh>
    <rPh sb="16" eb="18">
      <t>キフ</t>
    </rPh>
    <rPh sb="25" eb="26">
      <t>エン</t>
    </rPh>
    <phoneticPr fontId="4"/>
  </si>
  <si>
    <t>市外利用者相互貸借送料徴収記録</t>
    <rPh sb="0" eb="2">
      <t>シガイ</t>
    </rPh>
    <rPh sb="2" eb="5">
      <t>リヨウシャ</t>
    </rPh>
    <rPh sb="5" eb="7">
      <t>ソウゴ</t>
    </rPh>
    <rPh sb="7" eb="9">
      <t>タイシャク</t>
    </rPh>
    <rPh sb="9" eb="11">
      <t>ソウリョウ</t>
    </rPh>
    <rPh sb="11" eb="13">
      <t>チョウシュウ</t>
    </rPh>
    <rPh sb="13" eb="15">
      <t>キロク</t>
    </rPh>
    <phoneticPr fontId="25"/>
  </si>
  <si>
    <t>徴収日</t>
    <rPh sb="0" eb="2">
      <t>チョウシュウ</t>
    </rPh>
    <rPh sb="2" eb="3">
      <t>ビ</t>
    </rPh>
    <phoneticPr fontId="24"/>
  </si>
  <si>
    <t>件数</t>
    <rPh sb="0" eb="2">
      <t>ケンスウ</t>
    </rPh>
    <phoneticPr fontId="24"/>
  </si>
  <si>
    <t>金額</t>
    <rPh sb="0" eb="2">
      <t>キンガク</t>
    </rPh>
    <phoneticPr fontId="24"/>
  </si>
  <si>
    <t>R3</t>
    <phoneticPr fontId="4"/>
  </si>
  <si>
    <t>令和3年度　図書館の利用状況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トショカン</t>
    </rPh>
    <rPh sb="10" eb="12">
      <t>リヨウ</t>
    </rPh>
    <rPh sb="12" eb="14">
      <t>ジョウキョウ</t>
    </rPh>
    <phoneticPr fontId="5"/>
  </si>
  <si>
    <t>R3</t>
    <phoneticPr fontId="1"/>
  </si>
  <si>
    <t>R3</t>
    <phoneticPr fontId="5"/>
  </si>
  <si>
    <t>R3</t>
    <phoneticPr fontId="1"/>
  </si>
  <si>
    <t>-</t>
    <phoneticPr fontId="4"/>
  </si>
  <si>
    <t>国立国会　図書館</t>
  </si>
  <si>
    <t>市立大町図書館</t>
  </si>
  <si>
    <t>上田市立真田図書館</t>
  </si>
  <si>
    <t>上田市立丸子図書館</t>
  </si>
  <si>
    <t>市立岡谷図書館</t>
  </si>
  <si>
    <t>青木村　図書館</t>
  </si>
  <si>
    <t>上田情報　ライブラリー</t>
  </si>
  <si>
    <t>長野市立  南部  図書館</t>
  </si>
  <si>
    <t>南箕輪村  図書館</t>
  </si>
  <si>
    <t>※貸出利用人数にブース・PC等利用者を含む。貸出冊数に団体貸出冊数含む</t>
    <rPh sb="1" eb="3">
      <t>カシダシ</t>
    </rPh>
    <rPh sb="3" eb="5">
      <t>リヨウ</t>
    </rPh>
    <rPh sb="5" eb="7">
      <t>ニンズウ</t>
    </rPh>
    <rPh sb="14" eb="15">
      <t>トウ</t>
    </rPh>
    <rPh sb="15" eb="18">
      <t>リヨウシャ</t>
    </rPh>
    <rPh sb="19" eb="20">
      <t>フク</t>
    </rPh>
    <rPh sb="22" eb="24">
      <t>カシダシ</t>
    </rPh>
    <rPh sb="24" eb="26">
      <t>サツスウ</t>
    </rPh>
    <rPh sb="27" eb="29">
      <t>ダンタイ</t>
    </rPh>
    <rPh sb="29" eb="31">
      <t>カシダシ</t>
    </rPh>
    <rPh sb="31" eb="33">
      <t>サツスウ</t>
    </rPh>
    <rPh sb="33" eb="34">
      <t>フク</t>
    </rPh>
    <phoneticPr fontId="5"/>
  </si>
  <si>
    <t>*人口R4年4月1日現在</t>
    <rPh sb="1" eb="3">
      <t>ジンコウ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</si>
  <si>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※令和2年度：新型コロナウィルス感染症拡大防止の為、4/9～5/15休館。5/16～5/31一部業務再開（貸出・返却のみ）。7/31～8/7休館。1/6～28休館。年度当初開館予定日数310日</t>
    <rPh sb="1" eb="2">
      <t>レイ</t>
    </rPh>
    <rPh sb="2" eb="3">
      <t>ワ</t>
    </rPh>
    <rPh sb="4" eb="5">
      <t>ネン</t>
    </rPh>
    <rPh sb="5" eb="6">
      <t>ド</t>
    </rPh>
    <rPh sb="7" eb="9">
      <t>シンガタ</t>
    </rPh>
    <rPh sb="16" eb="19">
      <t>カンセンショウ</t>
    </rPh>
    <rPh sb="19" eb="21">
      <t>カクダイ</t>
    </rPh>
    <rPh sb="21" eb="23">
      <t>ボウシ</t>
    </rPh>
    <rPh sb="24" eb="25">
      <t>タメ</t>
    </rPh>
    <rPh sb="34" eb="36">
      <t>キュウカン</t>
    </rPh>
    <rPh sb="46" eb="48">
      <t>イチブ</t>
    </rPh>
    <rPh sb="48" eb="50">
      <t>ギョウム</t>
    </rPh>
    <rPh sb="50" eb="52">
      <t>サイカイ</t>
    </rPh>
    <rPh sb="53" eb="55">
      <t>カシダシ</t>
    </rPh>
    <rPh sb="56" eb="58">
      <t>ヘンキャク</t>
    </rPh>
    <rPh sb="70" eb="72">
      <t>キュウカン</t>
    </rPh>
    <rPh sb="79" eb="81">
      <t>キュウカン</t>
    </rPh>
    <rPh sb="82" eb="84">
      <t>ネンド</t>
    </rPh>
    <rPh sb="84" eb="86">
      <t>トウショ</t>
    </rPh>
    <rPh sb="86" eb="88">
      <t>カイカン</t>
    </rPh>
    <rPh sb="88" eb="90">
      <t>ヨテイ</t>
    </rPh>
    <rPh sb="90" eb="92">
      <t>ニッスウ</t>
    </rPh>
    <rPh sb="95" eb="96">
      <t>ニチ</t>
    </rPh>
    <phoneticPr fontId="5"/>
  </si>
  <si>
    <t>令和3年度相互貸借統計</t>
    <rPh sb="0" eb="1">
      <t>レイ</t>
    </rPh>
    <rPh sb="1" eb="2">
      <t>ワ</t>
    </rPh>
    <rPh sb="3" eb="4">
      <t>ネン</t>
    </rPh>
    <rPh sb="4" eb="5">
      <t>ド</t>
    </rPh>
    <rPh sb="5" eb="7">
      <t>ソウゴ</t>
    </rPh>
    <rPh sb="7" eb="9">
      <t>タイシャク</t>
    </rPh>
    <rPh sb="9" eb="11">
      <t>トウケイ</t>
    </rPh>
    <phoneticPr fontId="24"/>
  </si>
  <si>
    <t>相互貸借</t>
  </si>
  <si>
    <t>やかまし村</t>
  </si>
  <si>
    <t>中央保育園</t>
  </si>
  <si>
    <t>市立　坂の上小学校</t>
  </si>
  <si>
    <t>野岸クラブ</t>
  </si>
  <si>
    <t>小諸市役所　健康づくり課 （保健センター）</t>
  </si>
  <si>
    <t>小諸高原美術館</t>
  </si>
  <si>
    <t>小諸市役所　文化財・生涯学習　課</t>
  </si>
  <si>
    <t>小諸幼稚園</t>
  </si>
  <si>
    <t>信州音あそびの会</t>
  </si>
  <si>
    <t>小諸の民話を語りつぐ　朗読「わ」の会</t>
  </si>
  <si>
    <t>おむすび作業所</t>
  </si>
  <si>
    <t>ケアホーム　のぞみ</t>
  </si>
  <si>
    <t>小諸観光局</t>
  </si>
  <si>
    <t>小諸厚生総合病院　院内保育所すくすく</t>
  </si>
  <si>
    <t>小諸市役所　保健福祉部　高齢福祉課</t>
  </si>
  <si>
    <t>社会福祉法人　愛灯園</t>
  </si>
  <si>
    <t>東保育園</t>
  </si>
  <si>
    <t>水明児童館</t>
  </si>
  <si>
    <t>冊数</t>
    <rPh sb="0" eb="2">
      <t>サツスウ</t>
    </rPh>
    <phoneticPr fontId="24"/>
  </si>
  <si>
    <t>回数</t>
    <rPh sb="0" eb="2">
      <t>カイスウ</t>
    </rPh>
    <phoneticPr fontId="24"/>
  </si>
  <si>
    <t xml:space="preserve">対象日[2021/04/01～2022/03/31] </t>
    <phoneticPr fontId="24"/>
  </si>
  <si>
    <t>市役所関係</t>
    <rPh sb="0" eb="3">
      <t>シヤクショ</t>
    </rPh>
    <rPh sb="3" eb="5">
      <t>カンケイ</t>
    </rPh>
    <phoneticPr fontId="25"/>
  </si>
  <si>
    <t>福祉施設等</t>
    <rPh sb="0" eb="2">
      <t>フクシ</t>
    </rPh>
    <rPh sb="2" eb="4">
      <t>シセツ</t>
    </rPh>
    <rPh sb="4" eb="5">
      <t>トウ</t>
    </rPh>
    <phoneticPr fontId="25"/>
  </si>
  <si>
    <t>団体名</t>
    <rPh sb="0" eb="2">
      <t>ダンタイ</t>
    </rPh>
    <rPh sb="2" eb="3">
      <t>メイ</t>
    </rPh>
    <phoneticPr fontId="24"/>
  </si>
  <si>
    <t>小規模多機能居宅介護　のぞみ</t>
    <phoneticPr fontId="24"/>
  </si>
  <si>
    <t>＊令和3年度図書購入費は、需用費その他図書900万円、備品13万2千円</t>
    <rPh sb="1" eb="2">
      <t>レイ</t>
    </rPh>
    <rPh sb="2" eb="3">
      <t>ワ</t>
    </rPh>
    <rPh sb="4" eb="6">
      <t>ネンド</t>
    </rPh>
    <rPh sb="6" eb="8">
      <t>トショ</t>
    </rPh>
    <rPh sb="8" eb="11">
      <t>コウニュウヒ</t>
    </rPh>
    <rPh sb="13" eb="16">
      <t>ジュヨウヒ</t>
    </rPh>
    <rPh sb="18" eb="19">
      <t>タ</t>
    </rPh>
    <rPh sb="19" eb="21">
      <t>トショ</t>
    </rPh>
    <rPh sb="24" eb="26">
      <t>マンエン</t>
    </rPh>
    <rPh sb="27" eb="29">
      <t>ビヒン</t>
    </rPh>
    <rPh sb="31" eb="32">
      <t>マン</t>
    </rPh>
    <rPh sb="33" eb="35">
      <t>センエン</t>
    </rPh>
    <phoneticPr fontId="4"/>
  </si>
  <si>
    <t>※令和3年度：新型コロナウィルス感染症拡大防止の為、8/7～9/16、1/26～3/16利用制限《貸出返却のみの利用、貸出20冊3週間、滞在時間1時間（1/26～3/16は30分）、席利用不可》</t>
    <rPh sb="1" eb="2">
      <t>レイ</t>
    </rPh>
    <rPh sb="2" eb="3">
      <t>ワ</t>
    </rPh>
    <rPh sb="4" eb="5">
      <t>ネン</t>
    </rPh>
    <rPh sb="5" eb="6">
      <t>ド</t>
    </rPh>
    <rPh sb="7" eb="9">
      <t>シンガタ</t>
    </rPh>
    <rPh sb="16" eb="19">
      <t>カンセンショウ</t>
    </rPh>
    <rPh sb="19" eb="21">
      <t>カクダイ</t>
    </rPh>
    <rPh sb="21" eb="23">
      <t>ボウシ</t>
    </rPh>
    <rPh sb="24" eb="25">
      <t>タメ</t>
    </rPh>
    <rPh sb="44" eb="46">
      <t>リヨウ</t>
    </rPh>
    <rPh sb="46" eb="48">
      <t>セイゲン</t>
    </rPh>
    <rPh sb="49" eb="51">
      <t>カシダシ</t>
    </rPh>
    <rPh sb="51" eb="53">
      <t>ヘンキャク</t>
    </rPh>
    <rPh sb="56" eb="58">
      <t>リヨウ</t>
    </rPh>
    <rPh sb="59" eb="61">
      <t>カシダシ</t>
    </rPh>
    <rPh sb="63" eb="64">
      <t>サツ</t>
    </rPh>
    <rPh sb="65" eb="67">
      <t>シュウカン</t>
    </rPh>
    <rPh sb="68" eb="70">
      <t>タイザイ</t>
    </rPh>
    <rPh sb="70" eb="72">
      <t>ジカン</t>
    </rPh>
    <rPh sb="73" eb="75">
      <t>ジカン</t>
    </rPh>
    <rPh sb="88" eb="89">
      <t>フン</t>
    </rPh>
    <rPh sb="91" eb="92">
      <t>セキ</t>
    </rPh>
    <rPh sb="92" eb="94">
      <t>リヨウ</t>
    </rPh>
    <rPh sb="94" eb="96">
      <t>フカ</t>
    </rPh>
    <phoneticPr fontId="5"/>
  </si>
  <si>
    <t>団体貸出統計</t>
    <phoneticPr fontId="24"/>
  </si>
  <si>
    <t>合　計</t>
    <rPh sb="0" eb="1">
      <t>ゴウ</t>
    </rPh>
    <rPh sb="2" eb="3">
      <t>ケイ</t>
    </rPh>
    <phoneticPr fontId="24"/>
  </si>
  <si>
    <t>児童等への貸出冊数</t>
    <rPh sb="0" eb="2">
      <t>ジドウ</t>
    </rPh>
    <rPh sb="2" eb="3">
      <t>トウ</t>
    </rPh>
    <rPh sb="5" eb="7">
      <t>カシダ</t>
    </rPh>
    <rPh sb="7" eb="9">
      <t>サツスウ</t>
    </rPh>
    <phoneticPr fontId="24"/>
  </si>
  <si>
    <t>貸出率
％</t>
    <rPh sb="0" eb="2">
      <t>カシダ</t>
    </rPh>
    <rPh sb="2" eb="3">
      <t>リツ</t>
    </rPh>
    <phoneticPr fontId="24"/>
  </si>
  <si>
    <t>下諏訪町立　図書館</t>
  </si>
  <si>
    <t>小海町図書館</t>
  </si>
  <si>
    <t>原村図書館</t>
  </si>
  <si>
    <t>宮田村図書館</t>
  </si>
  <si>
    <t>山ノ内町立　蟻川図書館</t>
  </si>
  <si>
    <t>辰野町辰野図書館</t>
  </si>
  <si>
    <t>阿智村公民館図書室</t>
  </si>
  <si>
    <t>松川町図書館</t>
  </si>
  <si>
    <t>信州大学図書館</t>
  </si>
  <si>
    <t>小牧市立図書館</t>
  </si>
  <si>
    <t>国立科学博物館</t>
  </si>
  <si>
    <t>冊数</t>
    <rPh sb="0" eb="2">
      <t>サツスウ</t>
    </rPh>
    <phoneticPr fontId="24"/>
  </si>
  <si>
    <t>館数</t>
    <rPh sb="0" eb="1">
      <t>カン</t>
    </rPh>
    <rPh sb="1" eb="2">
      <t>スウ</t>
    </rPh>
    <phoneticPr fontId="24"/>
  </si>
  <si>
    <t>令和3年度</t>
    <phoneticPr fontId="25"/>
  </si>
  <si>
    <t>購入</t>
    <rPh sb="0" eb="2">
      <t>コウニュウ</t>
    </rPh>
    <phoneticPr fontId="4"/>
  </si>
  <si>
    <t>寄贈</t>
    <rPh sb="0" eb="2">
      <t>キゾウ</t>
    </rPh>
    <phoneticPr fontId="4"/>
  </si>
  <si>
    <t>弁償その他</t>
    <rPh sb="0" eb="2">
      <t>ベンショウ</t>
    </rPh>
    <rPh sb="4" eb="5">
      <t>タ</t>
    </rPh>
    <phoneticPr fontId="4"/>
  </si>
  <si>
    <t>合計</t>
    <rPh sb="0" eb="2">
      <t>ゴウケイ</t>
    </rPh>
    <phoneticPr fontId="4"/>
  </si>
  <si>
    <t>排架区分別蔵書統計</t>
    <rPh sb="0" eb="2">
      <t>ハイカ</t>
    </rPh>
    <rPh sb="2" eb="4">
      <t>クブン</t>
    </rPh>
    <rPh sb="4" eb="5">
      <t>ベツ</t>
    </rPh>
    <phoneticPr fontId="25"/>
  </si>
  <si>
    <t>R3..3.31現在</t>
    <rPh sb="8" eb="10">
      <t>ゲンザイ</t>
    </rPh>
    <phoneticPr fontId="25"/>
  </si>
  <si>
    <t>排架区分</t>
  </si>
  <si>
    <t>冊数</t>
    <rPh sb="0" eb="2">
      <t>サツスウ</t>
    </rPh>
    <phoneticPr fontId="25"/>
  </si>
  <si>
    <t>うち児童</t>
    <rPh sb="2" eb="4">
      <t>ジドウ</t>
    </rPh>
    <phoneticPr fontId="25"/>
  </si>
  <si>
    <t>計</t>
    <rPh sb="0" eb="1">
      <t>ケイ</t>
    </rPh>
    <phoneticPr fontId="25"/>
  </si>
  <si>
    <t>せせらぎ</t>
    <phoneticPr fontId="25"/>
  </si>
  <si>
    <t>歴史</t>
  </si>
  <si>
    <t>すみれ</t>
    <phoneticPr fontId="25"/>
  </si>
  <si>
    <t>絵本</t>
    <rPh sb="0" eb="2">
      <t>エホン</t>
    </rPh>
    <phoneticPr fontId="25"/>
  </si>
  <si>
    <t>幼児絵本</t>
  </si>
  <si>
    <t>戦争史</t>
  </si>
  <si>
    <t>絵本</t>
  </si>
  <si>
    <t>地理旅行</t>
  </si>
  <si>
    <t>名作絵本</t>
  </si>
  <si>
    <t>伝記</t>
  </si>
  <si>
    <t>昔話</t>
  </si>
  <si>
    <t>民俗学</t>
  </si>
  <si>
    <t>ｺﾄﾞﾓﾉﾄﾓ</t>
  </si>
  <si>
    <t>言語学</t>
  </si>
  <si>
    <t>ｱﾆﾒ・遊</t>
  </si>
  <si>
    <t>総記</t>
  </si>
  <si>
    <t>知識絵本</t>
  </si>
  <si>
    <t>哲学宗教</t>
  </si>
  <si>
    <t>ｼﾘｰｽﾞ絵</t>
  </si>
  <si>
    <t>社会学</t>
  </si>
  <si>
    <t>おすすめ</t>
  </si>
  <si>
    <t>経済</t>
  </si>
  <si>
    <t>読み聞かせ</t>
    <phoneticPr fontId="25"/>
  </si>
  <si>
    <t>地方自治</t>
  </si>
  <si>
    <t>郷土絵本</t>
  </si>
  <si>
    <t>ビジネス</t>
  </si>
  <si>
    <t>紙芝居</t>
  </si>
  <si>
    <t>就労支援</t>
  </si>
  <si>
    <t>大型絵本</t>
  </si>
  <si>
    <t>社会問題</t>
  </si>
  <si>
    <t>児童文学</t>
    <rPh sb="0" eb="2">
      <t>ジドウ</t>
    </rPh>
    <rPh sb="2" eb="4">
      <t>ブンガク</t>
    </rPh>
    <phoneticPr fontId="25"/>
  </si>
  <si>
    <t>外国文学</t>
  </si>
  <si>
    <t>法律</t>
  </si>
  <si>
    <t>日本文学</t>
  </si>
  <si>
    <t>物と人間</t>
  </si>
  <si>
    <t>昔話・古典</t>
    <rPh sb="3" eb="5">
      <t>コテン</t>
    </rPh>
    <phoneticPr fontId="25"/>
  </si>
  <si>
    <t>こもれび</t>
    <phoneticPr fontId="25"/>
  </si>
  <si>
    <t>教育子育</t>
  </si>
  <si>
    <t>外国昔話</t>
  </si>
  <si>
    <t>パソコン</t>
  </si>
  <si>
    <t>外国ﾐｽﾃﾘ</t>
  </si>
  <si>
    <t>料理</t>
  </si>
  <si>
    <t>児童洋書</t>
  </si>
  <si>
    <t>手芸</t>
  </si>
  <si>
    <t>全集</t>
    <rPh sb="0" eb="2">
      <t>ゼンシュウ</t>
    </rPh>
    <phoneticPr fontId="25"/>
  </si>
  <si>
    <t>暮らし</t>
  </si>
  <si>
    <t>はじめて</t>
    <phoneticPr fontId="25"/>
  </si>
  <si>
    <t>技術</t>
  </si>
  <si>
    <t>郷土ﾖﾐﾓﾉ</t>
  </si>
  <si>
    <t>災害</t>
  </si>
  <si>
    <t>育児の本</t>
  </si>
  <si>
    <t>自然科学</t>
  </si>
  <si>
    <t>児童文学関連資料</t>
    <rPh sb="0" eb="2">
      <t>ジドウ</t>
    </rPh>
    <rPh sb="2" eb="4">
      <t>ブンガク</t>
    </rPh>
    <rPh sb="4" eb="6">
      <t>カンレン</t>
    </rPh>
    <rPh sb="6" eb="8">
      <t>シリョウ</t>
    </rPh>
    <phoneticPr fontId="25"/>
  </si>
  <si>
    <t>植物農業</t>
  </si>
  <si>
    <t>きらめき</t>
    <phoneticPr fontId="25"/>
  </si>
  <si>
    <t>児童参考</t>
  </si>
  <si>
    <t>生物学</t>
  </si>
  <si>
    <t>学習ﾏﾝｶﾞ</t>
  </si>
  <si>
    <t>山岳関係</t>
  </si>
  <si>
    <t>ヤング</t>
    <phoneticPr fontId="25"/>
  </si>
  <si>
    <t>進学就職</t>
  </si>
  <si>
    <t>芸術</t>
  </si>
  <si>
    <t>ﾔﾝｸﾞ資料</t>
  </si>
  <si>
    <t>音楽</t>
  </si>
  <si>
    <t>ﾔﾝｸﾞ日本</t>
  </si>
  <si>
    <t>芸能</t>
  </si>
  <si>
    <t>ﾔﾝｸﾞ外国</t>
  </si>
  <si>
    <t>スポーツ</t>
  </si>
  <si>
    <t>ﾔﾝｸﾞ文庫</t>
  </si>
  <si>
    <t>娯楽</t>
  </si>
  <si>
    <t>ﾔﾝｸﾞ絵本</t>
  </si>
  <si>
    <t>信州文学</t>
  </si>
  <si>
    <t>マンガ</t>
  </si>
  <si>
    <t>大活字本</t>
  </si>
  <si>
    <t>すみれ・きらめき計</t>
    <rPh sb="8" eb="9">
      <t>ケイ</t>
    </rPh>
    <phoneticPr fontId="25"/>
  </si>
  <si>
    <t>文学</t>
  </si>
  <si>
    <t>開架計</t>
    <rPh sb="0" eb="2">
      <t>カイカ</t>
    </rPh>
    <rPh sb="2" eb="3">
      <t>ケイ</t>
    </rPh>
    <phoneticPr fontId="25"/>
  </si>
  <si>
    <t>エッセイ</t>
  </si>
  <si>
    <t>外国小説</t>
  </si>
  <si>
    <t>書庫</t>
    <rPh sb="0" eb="2">
      <t>ショコ</t>
    </rPh>
    <phoneticPr fontId="25"/>
  </si>
  <si>
    <t>一般</t>
    <rPh sb="0" eb="2">
      <t>イッパン</t>
    </rPh>
    <phoneticPr fontId="25"/>
  </si>
  <si>
    <t>書庫保存</t>
  </si>
  <si>
    <t>文学全集</t>
  </si>
  <si>
    <t>書庫大型</t>
  </si>
  <si>
    <t>日本小説</t>
  </si>
  <si>
    <t>書庫一般</t>
  </si>
  <si>
    <t>東洋文庫</t>
  </si>
  <si>
    <t>書庫新書</t>
  </si>
  <si>
    <t>しずかなへや</t>
    <phoneticPr fontId="25"/>
  </si>
  <si>
    <t>書庫雑誌</t>
  </si>
  <si>
    <t>カウンター</t>
    <phoneticPr fontId="25"/>
  </si>
  <si>
    <t>参考図書</t>
  </si>
  <si>
    <t>郷土</t>
    <rPh sb="0" eb="2">
      <t>キョウド</t>
    </rPh>
    <phoneticPr fontId="25"/>
  </si>
  <si>
    <t>書庫郷土</t>
  </si>
  <si>
    <t>カウンタ</t>
  </si>
  <si>
    <t>郷土大型</t>
  </si>
  <si>
    <t>こころとからだ</t>
    <phoneticPr fontId="25"/>
  </si>
  <si>
    <t>健康法</t>
  </si>
  <si>
    <t>貴重資料</t>
  </si>
  <si>
    <t>こころ</t>
  </si>
  <si>
    <t>複本保存</t>
  </si>
  <si>
    <t>介護</t>
  </si>
  <si>
    <t>児童</t>
    <rPh sb="0" eb="2">
      <t>ジドウ</t>
    </rPh>
    <phoneticPr fontId="25"/>
  </si>
  <si>
    <t>書庫児童</t>
  </si>
  <si>
    <t>闘病記</t>
  </si>
  <si>
    <t>児童保存</t>
  </si>
  <si>
    <t>医療１</t>
  </si>
  <si>
    <t>児童倉庫</t>
    <rPh sb="0" eb="2">
      <t>ジドウ</t>
    </rPh>
    <rPh sb="2" eb="4">
      <t>ソウコ</t>
    </rPh>
    <phoneticPr fontId="25"/>
  </si>
  <si>
    <t>医療２</t>
  </si>
  <si>
    <t>和漢書</t>
  </si>
  <si>
    <t>医療３</t>
  </si>
  <si>
    <t>教科書</t>
  </si>
  <si>
    <t>児童医療</t>
  </si>
  <si>
    <t>書庫５</t>
  </si>
  <si>
    <t>こもろ</t>
    <phoneticPr fontId="25"/>
  </si>
  <si>
    <t>郷土小諸</t>
  </si>
  <si>
    <t>書庫６</t>
  </si>
  <si>
    <t>郷土佐久</t>
  </si>
  <si>
    <t>調整中</t>
  </si>
  <si>
    <t>郷土東信</t>
  </si>
  <si>
    <t>事務室</t>
  </si>
  <si>
    <t>郷土長野</t>
  </si>
  <si>
    <t>閉架計</t>
    <rPh sb="0" eb="1">
      <t>ヘイ</t>
    </rPh>
    <rPh sb="1" eb="2">
      <t>カ</t>
    </rPh>
    <rPh sb="2" eb="3">
      <t>ケイ</t>
    </rPh>
    <phoneticPr fontId="25"/>
  </si>
  <si>
    <t>義塾藤村</t>
  </si>
  <si>
    <t>行政資料</t>
  </si>
  <si>
    <t>※児童書庫のうち絵本</t>
    <rPh sb="1" eb="3">
      <t>ジドウ</t>
    </rPh>
    <rPh sb="3" eb="5">
      <t>ショコ</t>
    </rPh>
    <rPh sb="8" eb="10">
      <t>エホン</t>
    </rPh>
    <phoneticPr fontId="25"/>
  </si>
  <si>
    <t>児童郷土</t>
  </si>
  <si>
    <t>絵本計</t>
    <rPh sb="0" eb="2">
      <t>エホン</t>
    </rPh>
    <rPh sb="2" eb="3">
      <t>ケイ</t>
    </rPh>
    <phoneticPr fontId="25"/>
  </si>
  <si>
    <t>ひだまり</t>
    <phoneticPr fontId="25"/>
  </si>
  <si>
    <t>一般雑誌</t>
  </si>
  <si>
    <t>視聴覚</t>
    <rPh sb="0" eb="3">
      <t>シチョウカク</t>
    </rPh>
    <phoneticPr fontId="25"/>
  </si>
  <si>
    <t>一般ＡＶ</t>
  </si>
  <si>
    <t>蔵書合計</t>
    <rPh sb="0" eb="2">
      <t>ゾウショ</t>
    </rPh>
    <rPh sb="2" eb="4">
      <t>ゴウケイ</t>
    </rPh>
    <phoneticPr fontId="25"/>
  </si>
  <si>
    <t>郷土ＡＶ</t>
  </si>
  <si>
    <t>児童ＡＶ</t>
  </si>
  <si>
    <t>令和３年度 分類別、蔵書別購入冊数比較（図書）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ブンルイ</t>
    </rPh>
    <rPh sb="8" eb="9">
      <t>ベツ</t>
    </rPh>
    <rPh sb="10" eb="12">
      <t>ゾウショ</t>
    </rPh>
    <rPh sb="12" eb="13">
      <t>ベツ</t>
    </rPh>
    <rPh sb="13" eb="15">
      <t>コウニュウ</t>
    </rPh>
    <rPh sb="15" eb="17">
      <t>サツスウ</t>
    </rPh>
    <rPh sb="17" eb="19">
      <t>ヒカク</t>
    </rPh>
    <rPh sb="20" eb="22">
      <t>トショ</t>
    </rPh>
    <phoneticPr fontId="1"/>
  </si>
  <si>
    <t>R3.3.31現在</t>
    <rPh sb="7" eb="9">
      <t>ゲンザイ</t>
    </rPh>
    <phoneticPr fontId="1"/>
  </si>
  <si>
    <t>分類</t>
    <rPh sb="0" eb="2">
      <t>ブンルイ</t>
    </rPh>
    <phoneticPr fontId="1"/>
  </si>
  <si>
    <t>一般児童割合</t>
    <rPh sb="0" eb="2">
      <t>イッパン</t>
    </rPh>
    <rPh sb="2" eb="4">
      <t>ジドウ</t>
    </rPh>
    <rPh sb="4" eb="6">
      <t>ワリアイ</t>
    </rPh>
    <phoneticPr fontId="1"/>
  </si>
  <si>
    <t>絵本（E)</t>
    <rPh sb="0" eb="2">
      <t>エホン</t>
    </rPh>
    <phoneticPr fontId="1"/>
  </si>
  <si>
    <t>小説（F)</t>
    <rPh sb="0" eb="2">
      <t>ショウセツ</t>
    </rPh>
    <phoneticPr fontId="1"/>
  </si>
  <si>
    <t>文庫本（K)</t>
    <rPh sb="0" eb="2">
      <t>ブンコ</t>
    </rPh>
    <rPh sb="2" eb="3">
      <t>ホン</t>
    </rPh>
    <phoneticPr fontId="1"/>
  </si>
  <si>
    <t>マンガ</t>
    <phoneticPr fontId="1"/>
  </si>
  <si>
    <t>紙芝居</t>
    <rPh sb="0" eb="3">
      <t>カミシバイ</t>
    </rPh>
    <phoneticPr fontId="1"/>
  </si>
  <si>
    <t>冊数</t>
    <rPh sb="0" eb="2">
      <t>サツスウ</t>
    </rPh>
    <phoneticPr fontId="1"/>
  </si>
  <si>
    <t>％</t>
    <phoneticPr fontId="1"/>
  </si>
  <si>
    <t>平均単価</t>
    <rPh sb="0" eb="2">
      <t>ヘイキン</t>
    </rPh>
    <rPh sb="2" eb="4">
      <t>タンカ</t>
    </rPh>
    <phoneticPr fontId="1"/>
  </si>
  <si>
    <t>一般計</t>
    <rPh sb="0" eb="2">
      <t>イッパン</t>
    </rPh>
    <rPh sb="2" eb="3">
      <t>ケイ</t>
    </rPh>
    <phoneticPr fontId="1"/>
  </si>
  <si>
    <t>総　計</t>
    <rPh sb="0" eb="1">
      <t>ソウ</t>
    </rPh>
    <rPh sb="2" eb="3">
      <t>ケイ</t>
    </rPh>
    <phoneticPr fontId="1"/>
  </si>
  <si>
    <t>*金額は本体価格</t>
    <rPh sb="1" eb="3">
      <t>キンガク</t>
    </rPh>
    <rPh sb="4" eb="6">
      <t>ホンタイ</t>
    </rPh>
    <rPh sb="6" eb="8">
      <t>カカク</t>
    </rPh>
    <phoneticPr fontId="1"/>
  </si>
  <si>
    <t>*児童総記は、ポプラディア改訂版全18巻132,000円を購入</t>
    <rPh sb="1" eb="3">
      <t>ジドウ</t>
    </rPh>
    <rPh sb="3" eb="5">
      <t>ソウキ</t>
    </rPh>
    <rPh sb="13" eb="16">
      <t>カイテイバン</t>
    </rPh>
    <rPh sb="16" eb="17">
      <t>ゼン</t>
    </rPh>
    <rPh sb="19" eb="20">
      <t>カン</t>
    </rPh>
    <rPh sb="27" eb="28">
      <t>エン</t>
    </rPh>
    <rPh sb="29" eb="31">
      <t>コウニュウ</t>
    </rPh>
    <phoneticPr fontId="1"/>
  </si>
  <si>
    <t>◆リクエスト対応</t>
    <rPh sb="6" eb="8">
      <t>タイオウ</t>
    </rPh>
    <phoneticPr fontId="1"/>
  </si>
  <si>
    <t>リクエスト購入内訳</t>
    <rPh sb="5" eb="7">
      <t>コウニュウ</t>
    </rPh>
    <rPh sb="7" eb="9">
      <t>ウチワケ</t>
    </rPh>
    <phoneticPr fontId="1"/>
  </si>
  <si>
    <t>購入に占める割合</t>
    <rPh sb="0" eb="2">
      <t>コウニュウ</t>
    </rPh>
    <rPh sb="3" eb="4">
      <t>シ</t>
    </rPh>
    <rPh sb="6" eb="8">
      <t>ワリアイ</t>
    </rPh>
    <phoneticPr fontId="1"/>
  </si>
  <si>
    <t>購入不可</t>
    <rPh sb="0" eb="2">
      <t>コウニュウ</t>
    </rPh>
    <rPh sb="2" eb="4">
      <t>フカ</t>
    </rPh>
    <phoneticPr fontId="1"/>
  </si>
  <si>
    <t>リクエスト計</t>
    <rPh sb="5" eb="6">
      <t>ケイ</t>
    </rPh>
    <phoneticPr fontId="1"/>
  </si>
  <si>
    <t>計</t>
    <rPh sb="0" eb="1">
      <t>ケイ</t>
    </rPh>
    <phoneticPr fontId="1"/>
  </si>
  <si>
    <t>　うち児童</t>
    <rPh sb="3" eb="5">
      <t>ジドウ</t>
    </rPh>
    <phoneticPr fontId="4"/>
  </si>
  <si>
    <t>（D)図書受入冊数内訳</t>
    <rPh sb="3" eb="5">
      <t>トショ</t>
    </rPh>
    <rPh sb="5" eb="7">
      <t>ウケイレ</t>
    </rPh>
    <rPh sb="7" eb="9">
      <t>サツスウ</t>
    </rPh>
    <rPh sb="9" eb="11">
      <t>ウチワケ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</si>
</sst>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#,##0_);\(#,##0\)"/>
    <numFmt numFmtId="178" formatCode="#,##0.0_);\(#,##0.0\)"/>
    <numFmt numFmtId="179" formatCode="#,##0.0;[Red]\-#,##0.0"/>
    <numFmt numFmtId="180" formatCode="#,##0;&quot;▲ &quot;#,##0"/>
    <numFmt numFmtId="181" formatCode="#,##0_ ;[Red]\-#,##0\ "/>
    <numFmt numFmtId="182" formatCode="0.0"/>
  </numFmts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</cellStyleXfs>
  <cellXfs count="584">
    <xf numFmtId="0" fontId="0" fillId="0" borderId="0" xfId="0">
      <alignment vertical="center"/>
    </xf>
    <xf numFmtId="38" fontId="2" fillId="0" borderId="0" xfId="2" applyFont="1" applyAlignment="1">
      <alignment vertical="center"/>
    </xf>
    <xf numFmtId="38" fontId="8" fillId="0" borderId="0" xfId="2" applyFont="1" applyAlignment="1">
      <alignment vertical="center"/>
    </xf>
    <xf numFmtId="38" fontId="3" fillId="0" borderId="0" xfId="2" applyFont="1" applyAlignment="1">
      <alignment vertical="center"/>
    </xf>
    <xf numFmtId="38" fontId="9" fillId="0" borderId="0" xfId="2" applyFont="1" applyAlignment="1">
      <alignment vertical="center"/>
    </xf>
    <xf numFmtId="38" fontId="8" fillId="0" borderId="0" xfId="2" applyFont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177" fontId="11" fillId="0" borderId="0" xfId="0" applyNumberFormat="1" applyFont="1" applyBorder="1" applyAlignment="1" applyProtection="1">
      <alignment vertical="center"/>
      <protection locked="0"/>
    </xf>
    <xf numFmtId="0" fontId="12" fillId="0" borderId="0" xfId="0" applyFont="1">
      <alignment vertical="center"/>
    </xf>
    <xf numFmtId="180" fontId="12" fillId="0" borderId="1" xfId="2" applyNumberFormat="1" applyFont="1" applyBorder="1">
      <alignment vertical="center"/>
    </xf>
    <xf numFmtId="0" fontId="13" fillId="0" borderId="0" xfId="0" applyFont="1">
      <alignment vertical="center"/>
    </xf>
    <xf numFmtId="0" fontId="12" fillId="0" borderId="3" xfId="0" applyFont="1" applyBorder="1" applyAlignment="1">
      <alignment horizontal="center" vertical="center"/>
    </xf>
    <xf numFmtId="180" fontId="12" fillId="0" borderId="4" xfId="2" applyNumberFormat="1" applyFont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181" fontId="7" fillId="0" borderId="0" xfId="2" applyNumberFormat="1" applyFo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80" fontId="12" fillId="0" borderId="7" xfId="2" applyNumberFormat="1" applyFont="1" applyBorder="1" applyAlignment="1">
      <alignment vertical="center"/>
    </xf>
    <xf numFmtId="180" fontId="12" fillId="0" borderId="8" xfId="2" applyNumberFormat="1" applyFont="1" applyBorder="1" applyAlignment="1">
      <alignment vertical="center"/>
    </xf>
    <xf numFmtId="180" fontId="12" fillId="0" borderId="10" xfId="2" applyNumberFormat="1" applyFont="1" applyBorder="1">
      <alignment vertical="center"/>
    </xf>
    <xf numFmtId="180" fontId="12" fillId="0" borderId="11" xfId="2" applyNumberFormat="1" applyFont="1" applyBorder="1">
      <alignment vertical="center"/>
    </xf>
    <xf numFmtId="38" fontId="8" fillId="0" borderId="0" xfId="2" applyFont="1" applyBorder="1" applyAlignment="1">
      <alignment horizontal="center" vertical="center"/>
    </xf>
    <xf numFmtId="38" fontId="12" fillId="0" borderId="0" xfId="2" applyFont="1" applyBorder="1" applyAlignment="1">
      <alignment vertical="center" wrapText="1"/>
    </xf>
    <xf numFmtId="181" fontId="7" fillId="2" borderId="0" xfId="2" applyNumberFormat="1" applyFont="1" applyFill="1">
      <alignment vertical="center"/>
    </xf>
    <xf numFmtId="181" fontId="18" fillId="0" borderId="0" xfId="2" applyNumberFormat="1" applyFont="1" applyAlignment="1">
      <alignment vertical="center"/>
    </xf>
    <xf numFmtId="38" fontId="2" fillId="0" borderId="3" xfId="2" applyFont="1" applyBorder="1" applyAlignment="1">
      <alignment horizontal="center" vertical="center"/>
    </xf>
    <xf numFmtId="38" fontId="2" fillId="0" borderId="13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 shrinkToFit="1"/>
    </xf>
    <xf numFmtId="38" fontId="2" fillId="0" borderId="14" xfId="2" applyFont="1" applyBorder="1" applyAlignment="1">
      <alignment horizontal="center" vertical="center"/>
    </xf>
    <xf numFmtId="38" fontId="2" fillId="0" borderId="15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10" xfId="2" applyFont="1" applyBorder="1">
      <alignment vertical="center"/>
    </xf>
    <xf numFmtId="38" fontId="2" fillId="0" borderId="12" xfId="2" applyFont="1" applyBorder="1">
      <alignment vertical="center"/>
    </xf>
    <xf numFmtId="180" fontId="2" fillId="0" borderId="16" xfId="2" applyNumberFormat="1" applyFont="1" applyBorder="1" applyAlignment="1">
      <alignment vertical="center"/>
    </xf>
    <xf numFmtId="180" fontId="2" fillId="0" borderId="17" xfId="2" applyNumberFormat="1" applyFont="1" applyBorder="1">
      <alignment vertical="center"/>
    </xf>
    <xf numFmtId="181" fontId="2" fillId="0" borderId="18" xfId="2" applyNumberFormat="1" applyFont="1" applyBorder="1" applyAlignment="1">
      <alignment horizontal="center" vertical="center"/>
    </xf>
    <xf numFmtId="181" fontId="2" fillId="0" borderId="22" xfId="2" applyNumberFormat="1" applyFont="1" applyBorder="1" applyAlignment="1">
      <alignment horizontal="center" vertical="center"/>
    </xf>
    <xf numFmtId="180" fontId="2" fillId="0" borderId="23" xfId="2" applyNumberFormat="1" applyFont="1" applyBorder="1">
      <alignment vertical="center"/>
    </xf>
    <xf numFmtId="180" fontId="2" fillId="0" borderId="16" xfId="2" applyNumberFormat="1" applyFont="1" applyBorder="1">
      <alignment vertical="center"/>
    </xf>
    <xf numFmtId="180" fontId="2" fillId="0" borderId="24" xfId="2" applyNumberFormat="1" applyFont="1" applyBorder="1">
      <alignment vertical="center"/>
    </xf>
    <xf numFmtId="180" fontId="2" fillId="0" borderId="25" xfId="2" applyNumberFormat="1" applyFont="1" applyBorder="1">
      <alignment vertical="center"/>
    </xf>
    <xf numFmtId="181" fontId="2" fillId="0" borderId="26" xfId="2" applyNumberFormat="1" applyFont="1" applyBorder="1" applyAlignment="1">
      <alignment horizontal="center" vertical="center"/>
    </xf>
    <xf numFmtId="181" fontId="2" fillId="0" borderId="27" xfId="2" applyNumberFormat="1" applyFont="1" applyBorder="1" applyAlignment="1">
      <alignment horizontal="center" vertical="center"/>
    </xf>
    <xf numFmtId="181" fontId="2" fillId="0" borderId="13" xfId="2" applyNumberFormat="1" applyFont="1" applyBorder="1" applyAlignment="1">
      <alignment horizontal="center" vertical="center"/>
    </xf>
    <xf numFmtId="181" fontId="2" fillId="0" borderId="28" xfId="2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38" fontId="2" fillId="0" borderId="0" xfId="2" applyFont="1">
      <alignment vertical="center"/>
    </xf>
    <xf numFmtId="38" fontId="2" fillId="0" borderId="0" xfId="2" applyFont="1" applyBorder="1" applyAlignment="1">
      <alignment horizontal="center" vertical="center"/>
    </xf>
    <xf numFmtId="180" fontId="2" fillId="0" borderId="0" xfId="2" applyNumberFormat="1" applyFont="1" applyBorder="1">
      <alignment vertical="center"/>
    </xf>
    <xf numFmtId="181" fontId="18" fillId="0" borderId="0" xfId="2" applyNumberFormat="1" applyFont="1">
      <alignment vertical="center"/>
    </xf>
    <xf numFmtId="181" fontId="18" fillId="0" borderId="0" xfId="2" applyNumberFormat="1" applyFont="1" applyBorder="1">
      <alignment vertical="center"/>
    </xf>
    <xf numFmtId="181" fontId="18" fillId="0" borderId="0" xfId="2" applyNumberFormat="1" applyFont="1" applyFill="1" applyBorder="1">
      <alignment vertical="center"/>
    </xf>
    <xf numFmtId="181" fontId="18" fillId="0" borderId="0" xfId="2" applyNumberFormat="1" applyFont="1" applyBorder="1" applyAlignment="1">
      <alignment horizontal="center" vertical="center"/>
    </xf>
    <xf numFmtId="10" fontId="18" fillId="0" borderId="0" xfId="1" applyNumberFormat="1" applyFont="1" applyBorder="1">
      <alignment vertical="center"/>
    </xf>
    <xf numFmtId="181" fontId="18" fillId="0" borderId="0" xfId="2" applyNumberFormat="1" applyFont="1" applyBorder="1" applyAlignment="1">
      <alignment vertical="center" wrapText="1"/>
    </xf>
    <xf numFmtId="181" fontId="18" fillId="2" borderId="0" xfId="2" applyNumberFormat="1" applyFont="1" applyFill="1">
      <alignment vertical="center"/>
    </xf>
    <xf numFmtId="181" fontId="18" fillId="2" borderId="0" xfId="2" applyNumberFormat="1" applyFont="1" applyFill="1" applyBorder="1">
      <alignment vertical="center"/>
    </xf>
    <xf numFmtId="181" fontId="18" fillId="2" borderId="0" xfId="2" applyNumberFormat="1" applyFont="1" applyFill="1" applyBorder="1" applyAlignment="1">
      <alignment vertical="center" wrapText="1"/>
    </xf>
    <xf numFmtId="181" fontId="18" fillId="0" borderId="0" xfId="2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181" fontId="18" fillId="0" borderId="0" xfId="2" applyNumberFormat="1" applyFont="1" applyAlignment="1">
      <alignment vertical="center" wrapText="1"/>
    </xf>
    <xf numFmtId="181" fontId="18" fillId="0" borderId="0" xfId="2" applyNumberFormat="1" applyFont="1" applyBorder="1" applyAlignment="1">
      <alignment horizontal="left" vertical="center" wrapText="1"/>
    </xf>
    <xf numFmtId="181" fontId="2" fillId="0" borderId="0" xfId="2" applyNumberFormat="1" applyFont="1">
      <alignment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14" xfId="2" applyNumberFormat="1" applyFont="1" applyBorder="1" applyAlignment="1">
      <alignment horizontal="center" vertical="center"/>
    </xf>
    <xf numFmtId="181" fontId="2" fillId="0" borderId="0" xfId="2" applyNumberFormat="1" applyFont="1" applyBorder="1" applyAlignment="1">
      <alignment horizontal="center" vertical="center"/>
    </xf>
    <xf numFmtId="181" fontId="2" fillId="0" borderId="0" xfId="2" applyNumberFormat="1" applyFont="1" applyFill="1" applyBorder="1" applyAlignment="1">
      <alignment horizontal="center" vertical="center"/>
    </xf>
    <xf numFmtId="181" fontId="2" fillId="0" borderId="30" xfId="2" applyNumberFormat="1" applyFont="1" applyBorder="1" applyAlignment="1">
      <alignment horizontal="center" vertical="center"/>
    </xf>
    <xf numFmtId="181" fontId="2" fillId="0" borderId="0" xfId="2" applyNumberFormat="1" applyFont="1" applyBorder="1">
      <alignment vertical="center"/>
    </xf>
    <xf numFmtId="181" fontId="2" fillId="0" borderId="32" xfId="2" applyNumberFormat="1" applyFont="1" applyBorder="1" applyAlignment="1">
      <alignment horizontal="center" vertical="center"/>
    </xf>
    <xf numFmtId="10" fontId="2" fillId="0" borderId="0" xfId="1" applyNumberFormat="1" applyFont="1" applyBorder="1">
      <alignment vertical="center"/>
    </xf>
    <xf numFmtId="181" fontId="2" fillId="0" borderId="0" xfId="2" applyNumberFormat="1" applyFont="1" applyAlignment="1">
      <alignment vertical="center"/>
    </xf>
    <xf numFmtId="181" fontId="2" fillId="2" borderId="0" xfId="2" applyNumberFormat="1" applyFont="1" applyFill="1">
      <alignment vertical="center"/>
    </xf>
    <xf numFmtId="181" fontId="2" fillId="2" borderId="3" xfId="2" applyNumberFormat="1" applyFont="1" applyFill="1" applyBorder="1" applyAlignment="1">
      <alignment horizontal="center" vertical="center"/>
    </xf>
    <xf numFmtId="181" fontId="2" fillId="2" borderId="35" xfId="2" applyNumberFormat="1" applyFont="1" applyFill="1" applyBorder="1" applyAlignment="1">
      <alignment horizontal="center" vertical="center"/>
    </xf>
    <xf numFmtId="181" fontId="2" fillId="2" borderId="36" xfId="2" applyNumberFormat="1" applyFont="1" applyFill="1" applyBorder="1" applyAlignment="1">
      <alignment horizontal="center" vertical="center"/>
    </xf>
    <xf numFmtId="181" fontId="2" fillId="2" borderId="37" xfId="2" applyNumberFormat="1" applyFont="1" applyFill="1" applyBorder="1" applyAlignment="1">
      <alignment horizontal="center" vertical="center"/>
    </xf>
    <xf numFmtId="181" fontId="2" fillId="2" borderId="0" xfId="2" applyNumberFormat="1" applyFont="1" applyFill="1" applyBorder="1">
      <alignment vertical="center"/>
    </xf>
    <xf numFmtId="181" fontId="2" fillId="2" borderId="15" xfId="2" applyNumberFormat="1" applyFont="1" applyFill="1" applyBorder="1">
      <alignment vertical="center"/>
    </xf>
    <xf numFmtId="181" fontId="2" fillId="2" borderId="38" xfId="2" applyNumberFormat="1" applyFont="1" applyFill="1" applyBorder="1">
      <alignment vertical="center"/>
    </xf>
    <xf numFmtId="181" fontId="2" fillId="2" borderId="16" xfId="2" applyNumberFormat="1" applyFont="1" applyFill="1" applyBorder="1">
      <alignment vertical="center"/>
    </xf>
    <xf numFmtId="181" fontId="2" fillId="2" borderId="24" xfId="2" applyNumberFormat="1" applyFont="1" applyFill="1" applyBorder="1">
      <alignment vertical="center"/>
    </xf>
    <xf numFmtId="181" fontId="2" fillId="2" borderId="17" xfId="2" applyNumberFormat="1" applyFont="1" applyFill="1" applyBorder="1">
      <alignment vertical="center"/>
    </xf>
    <xf numFmtId="38" fontId="18" fillId="0" borderId="0" xfId="2" applyFont="1" applyAlignment="1">
      <alignment vertical="center"/>
    </xf>
    <xf numFmtId="38" fontId="18" fillId="0" borderId="0" xfId="2" applyFont="1" applyBorder="1" applyAlignment="1">
      <alignment vertical="center"/>
    </xf>
    <xf numFmtId="38" fontId="18" fillId="0" borderId="0" xfId="2" applyFont="1" applyBorder="1" applyAlignment="1">
      <alignment horizontal="center" vertical="center"/>
    </xf>
    <xf numFmtId="38" fontId="18" fillId="0" borderId="0" xfId="2" applyFont="1" applyFill="1" applyBorder="1" applyAlignment="1">
      <alignment vertical="center"/>
    </xf>
    <xf numFmtId="38" fontId="18" fillId="0" borderId="42" xfId="2" applyFont="1" applyBorder="1" applyAlignment="1">
      <alignment horizontal="center" vertical="center"/>
    </xf>
    <xf numFmtId="38" fontId="18" fillId="0" borderId="42" xfId="2" applyFont="1" applyBorder="1" applyAlignment="1">
      <alignment vertical="center"/>
    </xf>
    <xf numFmtId="38" fontId="18" fillId="0" borderId="0" xfId="2" applyFon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178" fontId="20" fillId="0" borderId="0" xfId="0" applyNumberFormat="1" applyFont="1" applyBorder="1" applyAlignment="1" applyProtection="1">
      <alignment vertical="center"/>
    </xf>
    <xf numFmtId="177" fontId="21" fillId="0" borderId="43" xfId="0" applyNumberFormat="1" applyFont="1" applyBorder="1" applyAlignment="1" applyProtection="1">
      <alignment horizontal="right" vertical="center"/>
      <protection locked="0"/>
    </xf>
    <xf numFmtId="177" fontId="21" fillId="0" borderId="44" xfId="0" applyNumberFormat="1" applyFont="1" applyBorder="1" applyAlignment="1" applyProtection="1">
      <alignment horizontal="right" vertical="center"/>
      <protection locked="0"/>
    </xf>
    <xf numFmtId="177" fontId="21" fillId="0" borderId="20" xfId="0" applyNumberFormat="1" applyFont="1" applyBorder="1" applyAlignment="1" applyProtection="1">
      <alignment vertical="center"/>
      <protection locked="0"/>
    </xf>
    <xf numFmtId="177" fontId="21" fillId="0" borderId="46" xfId="0" applyNumberFormat="1" applyFont="1" applyBorder="1" applyAlignment="1" applyProtection="1">
      <alignment horizontal="right" vertical="center"/>
      <protection locked="0"/>
    </xf>
    <xf numFmtId="177" fontId="21" fillId="0" borderId="47" xfId="0" applyNumberFormat="1" applyFont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1" fillId="0" borderId="48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49" xfId="0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23" fillId="0" borderId="51" xfId="0" applyFont="1" applyBorder="1" applyAlignment="1" applyProtection="1">
      <alignment horizontal="center" vertical="center"/>
      <protection locked="0"/>
    </xf>
    <xf numFmtId="0" fontId="23" fillId="0" borderId="52" xfId="0" applyFont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177" fontId="21" fillId="0" borderId="54" xfId="0" applyNumberFormat="1" applyFont="1" applyFill="1" applyBorder="1" applyAlignment="1" applyProtection="1">
      <alignment vertical="center"/>
      <protection locked="0"/>
    </xf>
    <xf numFmtId="178" fontId="21" fillId="0" borderId="1" xfId="0" applyNumberFormat="1" applyFont="1" applyBorder="1" applyAlignment="1" applyProtection="1">
      <alignment vertical="center"/>
    </xf>
    <xf numFmtId="178" fontId="21" fillId="0" borderId="55" xfId="0" applyNumberFormat="1" applyFont="1" applyBorder="1" applyAlignment="1" applyProtection="1">
      <alignment vertical="center"/>
    </xf>
    <xf numFmtId="177" fontId="21" fillId="0" borderId="12" xfId="0" applyNumberFormat="1" applyFont="1" applyBorder="1" applyAlignment="1" applyProtection="1">
      <alignment vertical="center"/>
      <protection locked="0"/>
    </xf>
    <xf numFmtId="178" fontId="21" fillId="0" borderId="2" xfId="0" applyNumberFormat="1" applyFont="1" applyBorder="1" applyAlignment="1" applyProtection="1">
      <alignment vertical="center"/>
    </xf>
    <xf numFmtId="178" fontId="21" fillId="0" borderId="56" xfId="0" applyNumberFormat="1" applyFont="1" applyBorder="1" applyAlignment="1" applyProtection="1">
      <alignment vertical="center"/>
    </xf>
    <xf numFmtId="178" fontId="21" fillId="0" borderId="57" xfId="0" applyNumberFormat="1" applyFont="1" applyBorder="1" applyAlignment="1" applyProtection="1">
      <alignment vertical="center"/>
    </xf>
    <xf numFmtId="177" fontId="21" fillId="0" borderId="31" xfId="0" applyNumberFormat="1" applyFont="1" applyBorder="1" applyAlignment="1" applyProtection="1">
      <alignment vertical="center"/>
      <protection locked="0"/>
    </xf>
    <xf numFmtId="177" fontId="21" fillId="0" borderId="43" xfId="0" applyNumberFormat="1" applyFont="1" applyBorder="1" applyAlignment="1" applyProtection="1">
      <alignment vertical="center"/>
    </xf>
    <xf numFmtId="177" fontId="21" fillId="0" borderId="44" xfId="0" applyNumberFormat="1" applyFont="1" applyBorder="1" applyAlignment="1" applyProtection="1">
      <alignment vertical="center"/>
    </xf>
    <xf numFmtId="177" fontId="21" fillId="0" borderId="46" xfId="0" applyNumberFormat="1" applyFont="1" applyBorder="1" applyAlignment="1" applyProtection="1">
      <alignment vertical="center"/>
    </xf>
    <xf numFmtId="178" fontId="21" fillId="0" borderId="4" xfId="0" applyNumberFormat="1" applyFont="1" applyBorder="1" applyAlignment="1" applyProtection="1">
      <alignment vertical="center"/>
    </xf>
    <xf numFmtId="178" fontId="21" fillId="0" borderId="58" xfId="0" applyNumberFormat="1" applyFont="1" applyBorder="1" applyAlignment="1" applyProtection="1">
      <alignment vertical="center"/>
    </xf>
    <xf numFmtId="178" fontId="21" fillId="0" borderId="59" xfId="0" applyNumberFormat="1" applyFont="1" applyBorder="1" applyAlignment="1" applyProtection="1">
      <alignment vertical="center"/>
    </xf>
    <xf numFmtId="177" fontId="21" fillId="0" borderId="60" xfId="0" applyNumberFormat="1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1" fillId="0" borderId="39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178" fontId="23" fillId="0" borderId="0" xfId="0" applyNumberFormat="1" applyFont="1" applyBorder="1" applyAlignment="1" applyProtection="1">
      <alignment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177" fontId="21" fillId="0" borderId="61" xfId="0" applyNumberFormat="1" applyFont="1" applyBorder="1" applyAlignment="1" applyProtection="1">
      <alignment horizontal="right" vertical="center"/>
      <protection locked="0"/>
    </xf>
    <xf numFmtId="177" fontId="21" fillId="0" borderId="20" xfId="0" applyNumberFormat="1" applyFont="1" applyBorder="1" applyAlignment="1" applyProtection="1">
      <alignment vertical="center"/>
    </xf>
    <xf numFmtId="177" fontId="21" fillId="0" borderId="2" xfId="0" applyNumberFormat="1" applyFont="1" applyBorder="1" applyAlignment="1" applyProtection="1">
      <alignment vertical="center"/>
      <protection locked="0"/>
    </xf>
    <xf numFmtId="177" fontId="21" fillId="0" borderId="2" xfId="0" applyNumberFormat="1" applyFont="1" applyBorder="1" applyAlignment="1" applyProtection="1">
      <alignment horizontal="right" vertical="center"/>
      <protection locked="0"/>
    </xf>
    <xf numFmtId="177" fontId="21" fillId="0" borderId="62" xfId="0" applyNumberFormat="1" applyFont="1" applyBorder="1" applyAlignment="1" applyProtection="1">
      <alignment vertical="center"/>
    </xf>
    <xf numFmtId="177" fontId="21" fillId="0" borderId="20" xfId="0" applyNumberFormat="1" applyFont="1" applyBorder="1" applyAlignment="1" applyProtection="1">
      <alignment vertical="center" shrinkToFit="1"/>
    </xf>
    <xf numFmtId="38" fontId="2" fillId="0" borderId="43" xfId="2" applyFont="1" applyBorder="1" applyAlignment="1">
      <alignment vertical="center"/>
    </xf>
    <xf numFmtId="179" fontId="2" fillId="0" borderId="43" xfId="2" applyNumberFormat="1" applyFont="1" applyBorder="1" applyAlignment="1">
      <alignment horizontal="right" vertical="center"/>
    </xf>
    <xf numFmtId="179" fontId="2" fillId="0" borderId="64" xfId="2" applyNumberFormat="1" applyFont="1" applyBorder="1" applyAlignment="1">
      <alignment horizontal="right" vertical="center"/>
    </xf>
    <xf numFmtId="38" fontId="2" fillId="0" borderId="43" xfId="2" applyFont="1" applyBorder="1" applyAlignment="1">
      <alignment horizontal="right" vertical="center"/>
    </xf>
    <xf numFmtId="38" fontId="14" fillId="0" borderId="0" xfId="2" applyFont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63" xfId="2" applyFont="1" applyBorder="1" applyAlignment="1">
      <alignment horizontal="center" vertical="center"/>
    </xf>
    <xf numFmtId="38" fontId="2" fillId="0" borderId="30" xfId="2" applyFont="1" applyBorder="1" applyAlignment="1">
      <alignment horizontal="center" vertical="center"/>
    </xf>
    <xf numFmtId="181" fontId="2" fillId="0" borderId="1" xfId="2" applyNumberFormat="1" applyFont="1" applyBorder="1" applyAlignment="1">
      <alignment horizontal="center" vertical="center"/>
    </xf>
    <xf numFmtId="181" fontId="2" fillId="0" borderId="10" xfId="2" applyNumberFormat="1" applyFont="1" applyBorder="1" applyAlignment="1">
      <alignment horizontal="center" vertical="center"/>
    </xf>
    <xf numFmtId="181" fontId="2" fillId="0" borderId="1" xfId="2" applyNumberFormat="1" applyFont="1" applyBorder="1">
      <alignment vertical="center"/>
    </xf>
    <xf numFmtId="181" fontId="2" fillId="0" borderId="66" xfId="2" applyNumberFormat="1" applyFont="1" applyBorder="1" applyAlignment="1">
      <alignment horizontal="center" vertical="center"/>
    </xf>
    <xf numFmtId="181" fontId="2" fillId="0" borderId="63" xfId="2" applyNumberFormat="1" applyFont="1" applyBorder="1">
      <alignment vertical="center"/>
    </xf>
    <xf numFmtId="181" fontId="2" fillId="0" borderId="35" xfId="2" applyNumberFormat="1" applyFont="1" applyBorder="1" applyAlignment="1">
      <alignment horizontal="center" vertical="center"/>
    </xf>
    <xf numFmtId="181" fontId="2" fillId="0" borderId="6" xfId="2" applyNumberFormat="1" applyFont="1" applyFill="1" applyBorder="1" applyAlignment="1">
      <alignment horizontal="center" vertical="center"/>
    </xf>
    <xf numFmtId="181" fontId="2" fillId="0" borderId="15" xfId="2" applyNumberFormat="1" applyFont="1" applyBorder="1" applyAlignment="1">
      <alignment vertical="center"/>
    </xf>
    <xf numFmtId="181" fontId="2" fillId="0" borderId="1" xfId="2" applyNumberFormat="1" applyFont="1" applyBorder="1" applyAlignment="1">
      <alignment vertical="center"/>
    </xf>
    <xf numFmtId="181" fontId="2" fillId="0" borderId="10" xfId="2" applyNumberFormat="1" applyFont="1" applyFill="1" applyBorder="1" applyAlignment="1">
      <alignment vertical="center"/>
    </xf>
    <xf numFmtId="181" fontId="2" fillId="0" borderId="7" xfId="2" applyNumberFormat="1" applyFont="1" applyBorder="1">
      <alignment vertical="center"/>
    </xf>
    <xf numFmtId="38" fontId="2" fillId="0" borderId="1" xfId="2" applyFont="1" applyFill="1" applyBorder="1" applyAlignment="1">
      <alignment vertical="center"/>
    </xf>
    <xf numFmtId="38" fontId="2" fillId="0" borderId="68" xfId="2" applyFont="1" applyFill="1" applyBorder="1" applyAlignment="1">
      <alignment horizontal="center" vertical="center"/>
    </xf>
    <xf numFmtId="38" fontId="2" fillId="0" borderId="68" xfId="2" applyFont="1" applyFill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50" xfId="2" applyFont="1" applyFill="1" applyBorder="1" applyAlignment="1">
      <alignment horizontal="center" vertical="center"/>
    </xf>
    <xf numFmtId="38" fontId="2" fillId="0" borderId="50" xfId="2" applyFont="1" applyBorder="1" applyAlignment="1">
      <alignment vertical="center"/>
    </xf>
    <xf numFmtId="38" fontId="2" fillId="0" borderId="69" xfId="2" applyFont="1" applyFill="1" applyBorder="1" applyAlignment="1">
      <alignment horizontal="center" vertical="center"/>
    </xf>
    <xf numFmtId="38" fontId="2" fillId="0" borderId="70" xfId="2" applyFont="1" applyBorder="1" applyAlignment="1">
      <alignment vertical="center"/>
    </xf>
    <xf numFmtId="38" fontId="2" fillId="0" borderId="68" xfId="2" applyFont="1" applyBorder="1" applyAlignment="1">
      <alignment horizontal="center" vertical="center"/>
    </xf>
    <xf numFmtId="38" fontId="2" fillId="0" borderId="39" xfId="2" applyFont="1" applyBorder="1" applyAlignment="1">
      <alignment vertical="center"/>
    </xf>
    <xf numFmtId="38" fontId="2" fillId="0" borderId="61" xfId="2" applyFont="1" applyBorder="1" applyAlignment="1">
      <alignment horizontal="center" vertical="center"/>
    </xf>
    <xf numFmtId="38" fontId="2" fillId="0" borderId="61" xfId="2" applyFont="1" applyBorder="1" applyAlignment="1">
      <alignment vertical="center"/>
    </xf>
    <xf numFmtId="38" fontId="2" fillId="0" borderId="69" xfId="2" applyFont="1" applyBorder="1" applyAlignment="1">
      <alignment horizontal="center" vertical="center"/>
    </xf>
    <xf numFmtId="0" fontId="22" fillId="0" borderId="46" xfId="0" applyFont="1" applyBorder="1" applyAlignment="1" applyProtection="1">
      <alignment vertical="center"/>
      <protection locked="0"/>
    </xf>
    <xf numFmtId="177" fontId="21" fillId="0" borderId="43" xfId="0" applyNumberFormat="1" applyFont="1" applyBorder="1" applyAlignment="1" applyProtection="1">
      <alignment vertical="center" shrinkToFit="1"/>
    </xf>
    <xf numFmtId="177" fontId="21" fillId="0" borderId="2" xfId="0" applyNumberFormat="1" applyFont="1" applyBorder="1" applyAlignment="1" applyProtection="1">
      <alignment vertical="center"/>
    </xf>
    <xf numFmtId="181" fontId="2" fillId="0" borderId="71" xfId="2" applyNumberFormat="1" applyFont="1" applyBorder="1" applyAlignment="1">
      <alignment horizontal="center" vertical="center"/>
    </xf>
    <xf numFmtId="180" fontId="2" fillId="0" borderId="73" xfId="2" applyNumberFormat="1" applyFont="1" applyBorder="1">
      <alignment vertical="center"/>
    </xf>
    <xf numFmtId="181" fontId="7" fillId="0" borderId="74" xfId="2" applyNumberFormat="1" applyFont="1" applyBorder="1" applyAlignment="1">
      <alignment horizontal="center" vertical="center"/>
    </xf>
    <xf numFmtId="181" fontId="7" fillId="0" borderId="76" xfId="2" applyNumberFormat="1" applyFont="1" applyBorder="1">
      <alignment vertical="center"/>
    </xf>
    <xf numFmtId="181" fontId="2" fillId="0" borderId="1" xfId="2" applyNumberFormat="1" applyFont="1" applyFill="1" applyBorder="1">
      <alignment vertical="center"/>
    </xf>
    <xf numFmtId="181" fontId="2" fillId="0" borderId="10" xfId="2" applyNumberFormat="1" applyFont="1" applyFill="1" applyBorder="1">
      <alignment vertical="center"/>
    </xf>
    <xf numFmtId="181" fontId="2" fillId="0" borderId="77" xfId="2" applyNumberFormat="1" applyFont="1" applyFill="1" applyBorder="1">
      <alignment vertical="center"/>
    </xf>
    <xf numFmtId="0" fontId="0" fillId="0" borderId="1" xfId="0" applyBorder="1">
      <alignment vertical="center"/>
    </xf>
    <xf numFmtId="38" fontId="2" fillId="0" borderId="0" xfId="2" applyFont="1" applyBorder="1" applyAlignment="1">
      <alignment vertical="center"/>
    </xf>
    <xf numFmtId="181" fontId="2" fillId="0" borderId="0" xfId="2" applyNumberFormat="1" applyFont="1" applyFill="1">
      <alignment vertical="center"/>
    </xf>
    <xf numFmtId="181" fontId="18" fillId="0" borderId="0" xfId="2" applyNumberFormat="1" applyFont="1" applyFill="1">
      <alignment vertical="center"/>
    </xf>
    <xf numFmtId="181" fontId="18" fillId="0" borderId="0" xfId="2" applyNumberFormat="1" applyFont="1" applyFill="1" applyBorder="1" applyAlignment="1">
      <alignment horizontal="center" vertical="center" wrapText="1"/>
    </xf>
    <xf numFmtId="181" fontId="2" fillId="0" borderId="77" xfId="2" applyNumberFormat="1" applyFont="1" applyFill="1" applyBorder="1" applyAlignment="1">
      <alignment horizontal="center" vertical="center"/>
    </xf>
    <xf numFmtId="181" fontId="2" fillId="0" borderId="10" xfId="2" applyNumberFormat="1" applyFont="1" applyFill="1" applyBorder="1" applyAlignment="1">
      <alignment horizontal="center" vertical="center"/>
    </xf>
    <xf numFmtId="181" fontId="2" fillId="0" borderId="78" xfId="2" applyNumberFormat="1" applyFont="1" applyFill="1" applyBorder="1" applyAlignment="1">
      <alignment horizontal="center" vertical="center" wrapText="1"/>
    </xf>
    <xf numFmtId="181" fontId="2" fillId="0" borderId="63" xfId="2" applyNumberFormat="1" applyFont="1" applyFill="1" applyBorder="1" applyAlignment="1">
      <alignment horizontal="center" vertical="center" wrapText="1"/>
    </xf>
    <xf numFmtId="181" fontId="18" fillId="0" borderId="0" xfId="2" applyNumberFormat="1" applyFont="1" applyFill="1" applyBorder="1" applyAlignment="1">
      <alignment vertical="center" wrapText="1"/>
    </xf>
    <xf numFmtId="181" fontId="2" fillId="0" borderId="78" xfId="2" applyNumberFormat="1" applyFont="1" applyFill="1" applyBorder="1" applyAlignment="1">
      <alignment vertical="center" wrapText="1"/>
    </xf>
    <xf numFmtId="181" fontId="2" fillId="0" borderId="63" xfId="2" applyNumberFormat="1" applyFont="1" applyFill="1" applyBorder="1" applyAlignment="1">
      <alignment vertical="center" wrapText="1"/>
    </xf>
    <xf numFmtId="181" fontId="18" fillId="0" borderId="0" xfId="2" applyNumberFormat="1" applyFont="1" applyFill="1" applyBorder="1" applyAlignment="1">
      <alignment vertical="center"/>
    </xf>
    <xf numFmtId="181" fontId="18" fillId="0" borderId="0" xfId="2" applyNumberFormat="1" applyFont="1" applyFill="1" applyBorder="1" applyAlignment="1">
      <alignment horizontal="left" vertical="center" wrapText="1"/>
    </xf>
    <xf numFmtId="181" fontId="2" fillId="2" borderId="63" xfId="2" applyNumberFormat="1" applyFont="1" applyFill="1" applyBorder="1">
      <alignment vertical="center"/>
    </xf>
    <xf numFmtId="0" fontId="0" fillId="0" borderId="15" xfId="0" applyBorder="1">
      <alignment vertical="center"/>
    </xf>
    <xf numFmtId="0" fontId="23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62" xfId="0" applyFont="1" applyBorder="1" applyAlignment="1" applyProtection="1">
      <alignment horizontal="center" vertical="center"/>
      <protection locked="0"/>
    </xf>
    <xf numFmtId="0" fontId="12" fillId="0" borderId="0" xfId="0" applyFont="1" applyFill="1">
      <alignment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 shrinkToFit="1"/>
    </xf>
    <xf numFmtId="180" fontId="12" fillId="0" borderId="5" xfId="0" applyNumberFormat="1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38" fontId="2" fillId="0" borderId="29" xfId="2" applyFont="1" applyFill="1" applyBorder="1" applyAlignment="1">
      <alignment horizontal="center" vertical="center"/>
    </xf>
    <xf numFmtId="38" fontId="2" fillId="0" borderId="81" xfId="2" applyFont="1" applyFill="1" applyBorder="1" applyAlignment="1">
      <alignment horizontal="center" vertical="center"/>
    </xf>
    <xf numFmtId="38" fontId="2" fillId="0" borderId="32" xfId="2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/>
    </xf>
    <xf numFmtId="181" fontId="15" fillId="0" borderId="66" xfId="2" applyNumberFormat="1" applyFont="1" applyBorder="1" applyAlignment="1">
      <alignment horizontal="center" vertical="center"/>
    </xf>
    <xf numFmtId="38" fontId="2" fillId="0" borderId="51" xfId="2" applyFont="1" applyBorder="1" applyAlignment="1">
      <alignment horizontal="center" vertical="center"/>
    </xf>
    <xf numFmtId="38" fontId="2" fillId="0" borderId="20" xfId="2" applyFont="1" applyBorder="1" applyAlignment="1">
      <alignment horizontal="right" vertical="center"/>
    </xf>
    <xf numFmtId="179" fontId="2" fillId="0" borderId="20" xfId="2" applyNumberFormat="1" applyFont="1" applyBorder="1" applyAlignment="1">
      <alignment horizontal="right" vertical="center"/>
    </xf>
    <xf numFmtId="179" fontId="2" fillId="0" borderId="96" xfId="2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81" fontId="2" fillId="0" borderId="9" xfId="2" applyNumberFormat="1" applyFont="1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181" fontId="2" fillId="2" borderId="9" xfId="2" applyNumberFormat="1" applyFont="1" applyFill="1" applyBorder="1" applyAlignment="1">
      <alignment horizontal="center" vertical="center"/>
    </xf>
    <xf numFmtId="181" fontId="2" fillId="0" borderId="35" xfId="2" applyNumberFormat="1" applyFont="1" applyBorder="1" applyAlignment="1">
      <alignment horizontal="center" vertical="center" shrinkToFit="1"/>
    </xf>
    <xf numFmtId="38" fontId="26" fillId="0" borderId="104" xfId="2" applyFont="1" applyFill="1" applyBorder="1" applyAlignment="1">
      <alignment horizontal="right" vertical="center" shrinkToFit="1"/>
    </xf>
    <xf numFmtId="38" fontId="26" fillId="0" borderId="106" xfId="2" applyFont="1" applyFill="1" applyBorder="1" applyAlignment="1">
      <alignment vertical="center" shrinkToFit="1"/>
    </xf>
    <xf numFmtId="38" fontId="26" fillId="0" borderId="108" xfId="2" applyFont="1" applyFill="1" applyBorder="1" applyAlignment="1">
      <alignment horizontal="right" vertical="center" shrinkToFit="1"/>
    </xf>
    <xf numFmtId="38" fontId="26" fillId="0" borderId="105" xfId="2" applyFont="1" applyFill="1" applyBorder="1" applyAlignment="1">
      <alignment horizontal="right" vertical="center" shrinkToFit="1"/>
    </xf>
    <xf numFmtId="38" fontId="26" fillId="0" borderId="109" xfId="2" applyFont="1" applyFill="1" applyBorder="1" applyAlignment="1">
      <alignment horizontal="right" vertical="center" shrinkToFit="1"/>
    </xf>
    <xf numFmtId="38" fontId="26" fillId="0" borderId="110" xfId="2" applyFont="1" applyFill="1" applyBorder="1" applyAlignment="1">
      <alignment vertical="center" shrinkToFit="1"/>
    </xf>
    <xf numFmtId="38" fontId="26" fillId="0" borderId="112" xfId="2" applyFont="1" applyFill="1" applyBorder="1" applyAlignment="1">
      <alignment horizontal="right" vertical="center" shrinkToFit="1"/>
    </xf>
    <xf numFmtId="38" fontId="26" fillId="0" borderId="113" xfId="2" applyFont="1" applyFill="1" applyBorder="1" applyAlignment="1">
      <alignment horizontal="right" vertical="center" shrinkToFit="1"/>
    </xf>
    <xf numFmtId="38" fontId="26" fillId="0" borderId="114" xfId="2" applyFont="1" applyFill="1" applyBorder="1" applyAlignment="1">
      <alignment horizontal="right" vertical="center" shrinkToFit="1"/>
    </xf>
    <xf numFmtId="38" fontId="26" fillId="0" borderId="115" xfId="2" applyFont="1" applyFill="1" applyBorder="1" applyAlignment="1">
      <alignment vertical="center" shrinkToFit="1"/>
    </xf>
    <xf numFmtId="0" fontId="26" fillId="0" borderId="99" xfId="0" applyFont="1" applyFill="1" applyBorder="1" applyAlignment="1">
      <alignment horizontal="left" vertical="center" shrinkToFit="1"/>
    </xf>
    <xf numFmtId="0" fontId="0" fillId="0" borderId="100" xfId="0" applyFont="1" applyFill="1" applyBorder="1" applyAlignment="1">
      <alignment horizontal="center" vertical="center" shrinkToFit="1"/>
    </xf>
    <xf numFmtId="0" fontId="0" fillId="0" borderId="101" xfId="0" applyFont="1" applyFill="1" applyBorder="1" applyAlignment="1">
      <alignment horizontal="center" vertical="center" shrinkToFit="1"/>
    </xf>
    <xf numFmtId="0" fontId="0" fillId="0" borderId="102" xfId="0" applyFont="1" applyFill="1" applyBorder="1" applyAlignment="1">
      <alignment horizontal="center" vertical="center" shrinkToFit="1"/>
    </xf>
    <xf numFmtId="0" fontId="26" fillId="0" borderId="103" xfId="0" applyFont="1" applyFill="1" applyBorder="1" applyAlignment="1">
      <alignment horizontal="center" vertical="center" shrinkToFit="1"/>
    </xf>
    <xf numFmtId="0" fontId="26" fillId="0" borderId="107" xfId="0" applyFont="1" applyFill="1" applyBorder="1" applyAlignment="1">
      <alignment horizontal="center" vertical="center" shrinkToFit="1"/>
    </xf>
    <xf numFmtId="0" fontId="26" fillId="0" borderId="111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horizontal="center" vertical="center" shrinkToFit="1"/>
    </xf>
    <xf numFmtId="181" fontId="2" fillId="0" borderId="3" xfId="2" applyNumberFormat="1" applyFont="1" applyBorder="1" applyAlignment="1">
      <alignment horizontal="center" vertical="center"/>
    </xf>
    <xf numFmtId="181" fontId="2" fillId="0" borderId="9" xfId="2" applyNumberFormat="1" applyFont="1" applyFill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38" fontId="27" fillId="0" borderId="1" xfId="2" applyFont="1" applyBorder="1">
      <alignment vertical="center"/>
    </xf>
    <xf numFmtId="38" fontId="2" fillId="0" borderId="39" xfId="2" applyFon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0" fillId="0" borderId="0" xfId="2" applyFont="1">
      <alignment vertical="center"/>
    </xf>
    <xf numFmtId="38" fontId="0" fillId="0" borderId="1" xfId="2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179" fontId="0" fillId="0" borderId="1" xfId="2" applyNumberFormat="1" applyFont="1" applyBorder="1">
      <alignment vertical="center"/>
    </xf>
    <xf numFmtId="38" fontId="0" fillId="0" borderId="1" xfId="2" applyFont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28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vertical="center"/>
    </xf>
    <xf numFmtId="56" fontId="28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38" fontId="2" fillId="0" borderId="53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2" fillId="0" borderId="15" xfId="2" applyFont="1" applyFill="1" applyBorder="1" applyAlignment="1">
      <alignment vertical="center"/>
    </xf>
    <xf numFmtId="38" fontId="2" fillId="0" borderId="10" xfId="2" applyFont="1" applyFill="1" applyBorder="1">
      <alignment vertical="center"/>
    </xf>
    <xf numFmtId="38" fontId="2" fillId="0" borderId="12" xfId="2" applyFont="1" applyFill="1" applyBorder="1">
      <alignment vertical="center"/>
    </xf>
    <xf numFmtId="181" fontId="2" fillId="0" borderId="19" xfId="2" applyNumberFormat="1" applyFont="1" applyFill="1" applyBorder="1">
      <alignment vertical="center"/>
    </xf>
    <xf numFmtId="181" fontId="2" fillId="0" borderId="20" xfId="2" applyNumberFormat="1" applyFont="1" applyFill="1" applyBorder="1">
      <alignment vertical="center"/>
    </xf>
    <xf numFmtId="181" fontId="2" fillId="0" borderId="21" xfId="2" applyNumberFormat="1" applyFont="1" applyFill="1" applyBorder="1">
      <alignment vertical="center"/>
    </xf>
    <xf numFmtId="181" fontId="7" fillId="0" borderId="75" xfId="2" applyNumberFormat="1" applyFont="1" applyFill="1" applyBorder="1">
      <alignment vertical="center"/>
    </xf>
    <xf numFmtId="181" fontId="2" fillId="0" borderId="72" xfId="2" applyNumberFormat="1" applyFont="1" applyFill="1" applyBorder="1">
      <alignment vertical="center"/>
    </xf>
    <xf numFmtId="181" fontId="2" fillId="0" borderId="2" xfId="2" applyNumberFormat="1" applyFont="1" applyFill="1" applyBorder="1">
      <alignment vertical="center"/>
    </xf>
    <xf numFmtId="181" fontId="2" fillId="0" borderId="97" xfId="2" applyNumberFormat="1" applyFont="1" applyFill="1" applyBorder="1">
      <alignment vertical="center"/>
    </xf>
    <xf numFmtId="181" fontId="2" fillId="0" borderId="117" xfId="2" applyNumberFormat="1" applyFont="1" applyFill="1" applyBorder="1">
      <alignment vertical="center"/>
    </xf>
    <xf numFmtId="181" fontId="2" fillId="0" borderId="31" xfId="2" applyNumberFormat="1" applyFont="1" applyFill="1" applyBorder="1">
      <alignment vertical="center"/>
    </xf>
    <xf numFmtId="10" fontId="2" fillId="0" borderId="33" xfId="1" applyNumberFormat="1" applyFont="1" applyFill="1" applyBorder="1">
      <alignment vertical="center"/>
    </xf>
    <xf numFmtId="10" fontId="2" fillId="0" borderId="116" xfId="1" applyNumberFormat="1" applyFont="1" applyFill="1" applyBorder="1">
      <alignment vertical="center"/>
    </xf>
    <xf numFmtId="10" fontId="2" fillId="0" borderId="34" xfId="1" applyNumberFormat="1" applyFont="1" applyFill="1" applyBorder="1">
      <alignment vertical="center"/>
    </xf>
    <xf numFmtId="181" fontId="2" fillId="0" borderId="15" xfId="2" applyNumberFormat="1" applyFont="1" applyFill="1" applyBorder="1">
      <alignment vertical="center"/>
    </xf>
    <xf numFmtId="181" fontId="2" fillId="0" borderId="41" xfId="2" applyNumberFormat="1" applyFont="1" applyFill="1" applyBorder="1">
      <alignment vertical="center"/>
    </xf>
    <xf numFmtId="181" fontId="2" fillId="0" borderId="63" xfId="2" applyNumberFormat="1" applyFont="1" applyFill="1" applyBorder="1">
      <alignment vertical="center"/>
    </xf>
    <xf numFmtId="181" fontId="2" fillId="0" borderId="15" xfId="2" applyNumberFormat="1" applyFont="1" applyFill="1" applyBorder="1" applyAlignment="1">
      <alignment vertical="center"/>
    </xf>
    <xf numFmtId="181" fontId="2" fillId="0" borderId="1" xfId="2" applyNumberFormat="1" applyFont="1" applyFill="1" applyBorder="1" applyAlignment="1">
      <alignment vertical="center"/>
    </xf>
    <xf numFmtId="181" fontId="2" fillId="0" borderId="7" xfId="2" applyNumberFormat="1" applyFont="1" applyFill="1" applyBorder="1">
      <alignment vertical="center"/>
    </xf>
    <xf numFmtId="38" fontId="2" fillId="0" borderId="2" xfId="2" applyFont="1" applyFill="1" applyBorder="1" applyAlignment="1">
      <alignment horizontal="right" vertical="center"/>
    </xf>
    <xf numFmtId="179" fontId="2" fillId="0" borderId="2" xfId="2" applyNumberFormat="1" applyFont="1" applyFill="1" applyBorder="1" applyAlignment="1">
      <alignment horizontal="right" vertical="center"/>
    </xf>
    <xf numFmtId="179" fontId="2" fillId="0" borderId="65" xfId="2" applyNumberFormat="1" applyFont="1" applyFill="1" applyBorder="1" applyAlignment="1">
      <alignment horizontal="right" vertical="center"/>
    </xf>
    <xf numFmtId="38" fontId="2" fillId="0" borderId="43" xfId="2" applyFont="1" applyFill="1" applyBorder="1" applyAlignment="1">
      <alignment vertical="center"/>
    </xf>
    <xf numFmtId="177" fontId="21" fillId="0" borderId="20" xfId="0" applyNumberFormat="1" applyFont="1" applyFill="1" applyBorder="1" applyAlignment="1" applyProtection="1">
      <alignment vertical="center"/>
      <protection locked="0"/>
    </xf>
    <xf numFmtId="177" fontId="21" fillId="0" borderId="45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 shrinkToFit="1"/>
    </xf>
    <xf numFmtId="22" fontId="0" fillId="0" borderId="0" xfId="0" applyNumberFormat="1" applyAlignment="1">
      <alignment vertical="center" shrinkToFit="1"/>
    </xf>
    <xf numFmtId="0" fontId="26" fillId="0" borderId="121" xfId="0" applyFont="1" applyBorder="1" applyAlignment="1">
      <alignment horizontal="center" vertical="center" shrinkToFit="1"/>
    </xf>
    <xf numFmtId="0" fontId="26" fillId="0" borderId="122" xfId="0" applyFont="1" applyBorder="1" applyAlignment="1">
      <alignment horizontal="center" vertical="center" shrinkToFit="1"/>
    </xf>
    <xf numFmtId="0" fontId="26" fillId="0" borderId="120" xfId="0" applyFont="1" applyBorder="1" applyAlignment="1">
      <alignment horizontal="center" vertical="center" shrinkToFit="1"/>
    </xf>
    <xf numFmtId="0" fontId="26" fillId="0" borderId="119" xfId="0" applyFont="1" applyBorder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0" fillId="0" borderId="0" xfId="0" applyAlignment="1">
      <alignment vertical="center" textRotation="255" shrinkToFit="1"/>
    </xf>
    <xf numFmtId="0" fontId="26" fillId="0" borderId="1" xfId="0" applyFont="1" applyBorder="1" applyAlignment="1">
      <alignment horizontal="center" vertical="center" shrinkToFit="1"/>
    </xf>
    <xf numFmtId="0" fontId="0" fillId="0" borderId="120" xfId="0" applyBorder="1" applyAlignment="1">
      <alignment vertical="center" shrinkToFit="1"/>
    </xf>
    <xf numFmtId="0" fontId="26" fillId="0" borderId="119" xfId="0" applyFont="1" applyBorder="1" applyAlignment="1">
      <alignment vertical="center" shrinkToFit="1"/>
    </xf>
    <xf numFmtId="0" fontId="0" fillId="0" borderId="121" xfId="0" applyBorder="1" applyAlignment="1">
      <alignment vertical="center" shrinkToFit="1"/>
    </xf>
    <xf numFmtId="0" fontId="26" fillId="0" borderId="122" xfId="0" applyFont="1" applyBorder="1" applyAlignment="1">
      <alignment vertical="center" shrinkToFit="1"/>
    </xf>
    <xf numFmtId="0" fontId="0" fillId="0" borderId="119" xfId="0" applyBorder="1" applyAlignment="1">
      <alignment vertical="center" shrinkToFit="1"/>
    </xf>
    <xf numFmtId="0" fontId="26" fillId="0" borderId="1" xfId="0" applyFont="1" applyBorder="1" applyAlignment="1">
      <alignment vertical="center" shrinkToFit="1"/>
    </xf>
    <xf numFmtId="0" fontId="0" fillId="0" borderId="122" xfId="0" applyBorder="1" applyAlignment="1">
      <alignment vertical="center" shrinkToFit="1"/>
    </xf>
    <xf numFmtId="182" fontId="26" fillId="0" borderId="1" xfId="0" applyNumberFormat="1" applyFont="1" applyBorder="1" applyAlignment="1">
      <alignment vertical="center" shrinkToFit="1"/>
    </xf>
    <xf numFmtId="181" fontId="2" fillId="0" borderId="39" xfId="2" applyNumberFormat="1" applyFont="1" applyFill="1" applyBorder="1">
      <alignment vertical="center"/>
    </xf>
    <xf numFmtId="181" fontId="2" fillId="0" borderId="40" xfId="2" applyNumberFormat="1" applyFont="1" applyFill="1" applyBorder="1">
      <alignment vertical="center"/>
    </xf>
    <xf numFmtId="181" fontId="2" fillId="0" borderId="52" xfId="2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181" fontId="2" fillId="0" borderId="5" xfId="2" applyNumberFormat="1" applyFont="1" applyBorder="1" applyAlignment="1">
      <alignment horizontal="center" vertical="center"/>
    </xf>
    <xf numFmtId="181" fontId="2" fillId="0" borderId="4" xfId="2" applyNumberFormat="1" applyFont="1" applyFill="1" applyBorder="1">
      <alignment vertical="center"/>
    </xf>
    <xf numFmtId="181" fontId="2" fillId="0" borderId="11" xfId="2" applyNumberFormat="1" applyFont="1" applyFill="1" applyBorder="1">
      <alignment vertical="center"/>
    </xf>
    <xf numFmtId="181" fontId="2" fillId="0" borderId="123" xfId="2" applyNumberFormat="1" applyFont="1" applyFill="1" applyBorder="1">
      <alignment vertical="center"/>
    </xf>
    <xf numFmtId="181" fontId="2" fillId="0" borderId="124" xfId="2" applyNumberFormat="1" applyFont="1" applyFill="1" applyBorder="1" applyAlignment="1">
      <alignment vertical="center" wrapText="1"/>
    </xf>
    <xf numFmtId="181" fontId="2" fillId="0" borderId="125" xfId="2" applyNumberFormat="1" applyFont="1" applyFill="1" applyBorder="1" applyAlignment="1">
      <alignment vertical="center" wrapText="1"/>
    </xf>
    <xf numFmtId="38" fontId="12" fillId="0" borderId="1" xfId="2" applyFont="1" applyFill="1" applyBorder="1">
      <alignment vertical="center"/>
    </xf>
    <xf numFmtId="38" fontId="12" fillId="0" borderId="15" xfId="2" applyFont="1" applyFill="1" applyBorder="1">
      <alignment vertical="center"/>
    </xf>
    <xf numFmtId="38" fontId="12" fillId="0" borderId="12" xfId="2" applyFont="1" applyFill="1" applyBorder="1" applyAlignment="1">
      <alignment vertical="center"/>
    </xf>
    <xf numFmtId="0" fontId="12" fillId="0" borderId="39" xfId="0" applyFont="1" applyFill="1" applyBorder="1">
      <alignment vertical="center"/>
    </xf>
    <xf numFmtId="0" fontId="12" fillId="0" borderId="40" xfId="0" applyFont="1" applyFill="1" applyBorder="1">
      <alignment vertical="center"/>
    </xf>
    <xf numFmtId="38" fontId="12" fillId="0" borderId="4" xfId="2" applyFont="1" applyFill="1" applyBorder="1">
      <alignment vertical="center"/>
    </xf>
    <xf numFmtId="38" fontId="12" fillId="0" borderId="67" xfId="2" applyFont="1" applyFill="1" applyBorder="1">
      <alignment vertical="center"/>
    </xf>
    <xf numFmtId="38" fontId="12" fillId="0" borderId="60" xfId="2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38" fontId="9" fillId="0" borderId="0" xfId="2" applyFont="1" applyBorder="1" applyAlignment="1">
      <alignment vertical="center"/>
    </xf>
    <xf numFmtId="38" fontId="2" fillId="0" borderId="1" xfId="2" applyFont="1" applyBorder="1" applyAlignment="1">
      <alignment horizontal="left" vertical="center"/>
    </xf>
    <xf numFmtId="38" fontId="2" fillId="0" borderId="39" xfId="2" applyFont="1" applyBorder="1" applyAlignment="1">
      <alignment horizontal="left" vertical="center"/>
    </xf>
    <xf numFmtId="38" fontId="0" fillId="0" borderId="118" xfId="2" applyFont="1" applyBorder="1" applyAlignment="1">
      <alignment horizontal="right" vertical="center" shrinkToFit="1"/>
    </xf>
    <xf numFmtId="38" fontId="0" fillId="0" borderId="0" xfId="2" applyFont="1" applyAlignment="1">
      <alignment vertical="center" shrinkToFit="1"/>
    </xf>
    <xf numFmtId="38" fontId="0" fillId="0" borderId="43" xfId="2" applyFont="1" applyBorder="1" applyAlignment="1">
      <alignment horizontal="center" vertical="center" shrinkToFit="1"/>
    </xf>
    <xf numFmtId="38" fontId="32" fillId="0" borderId="43" xfId="2" applyFont="1" applyBorder="1" applyAlignment="1">
      <alignment horizontal="center" vertical="center" shrinkToFit="1"/>
    </xf>
    <xf numFmtId="38" fontId="0" fillId="0" borderId="64" xfId="2" applyFont="1" applyBorder="1" applyAlignment="1">
      <alignment horizontal="center" vertical="center" shrinkToFit="1"/>
    </xf>
    <xf numFmtId="38" fontId="0" fillId="0" borderId="1" xfId="2" applyFont="1" applyBorder="1" applyAlignment="1">
      <alignment vertical="center" shrinkToFit="1"/>
    </xf>
    <xf numFmtId="38" fontId="0" fillId="0" borderId="63" xfId="2" applyFont="1" applyBorder="1" applyAlignment="1">
      <alignment horizontal="right" vertical="center" shrinkToFit="1"/>
    </xf>
    <xf numFmtId="38" fontId="0" fillId="0" borderId="15" xfId="2" applyFont="1" applyBorder="1" applyAlignment="1">
      <alignment horizontal="right" vertical="center" shrinkToFit="1"/>
    </xf>
    <xf numFmtId="38" fontId="0" fillId="0" borderId="1" xfId="2" applyFont="1" applyBorder="1" applyAlignment="1">
      <alignment horizontal="center" vertical="center" shrinkToFit="1"/>
    </xf>
    <xf numFmtId="38" fontId="0" fillId="0" borderId="0" xfId="2" applyFont="1" applyBorder="1" applyAlignment="1">
      <alignment vertical="center" shrinkToFit="1"/>
    </xf>
    <xf numFmtId="38" fontId="0" fillId="0" borderId="43" xfId="2" applyFont="1" applyBorder="1" applyAlignment="1">
      <alignment vertical="center" shrinkToFit="1"/>
    </xf>
    <xf numFmtId="38" fontId="33" fillId="0" borderId="126" xfId="2" applyFont="1" applyFill="1" applyBorder="1" applyAlignment="1">
      <alignment horizontal="center" vertical="center" shrinkToFit="1"/>
    </xf>
    <xf numFmtId="38" fontId="34" fillId="0" borderId="1" xfId="2" applyFont="1" applyFill="1" applyBorder="1" applyAlignment="1">
      <alignment horizontal="right" vertical="center" shrinkToFit="1"/>
    </xf>
    <xf numFmtId="38" fontId="34" fillId="0" borderId="63" xfId="2" applyFont="1" applyFill="1" applyBorder="1" applyAlignment="1">
      <alignment horizontal="right" vertical="center" shrinkToFit="1"/>
    </xf>
    <xf numFmtId="38" fontId="0" fillId="0" borderId="126" xfId="2" applyFont="1" applyBorder="1" applyAlignment="1">
      <alignment vertical="center" shrinkToFit="1"/>
    </xf>
    <xf numFmtId="38" fontId="0" fillId="0" borderId="52" xfId="2" applyFont="1" applyBorder="1" applyAlignment="1">
      <alignment horizontal="center" vertical="center" shrinkToFit="1"/>
    </xf>
    <xf numFmtId="38" fontId="0" fillId="0" borderId="127" xfId="2" applyFont="1" applyBorder="1" applyAlignment="1">
      <alignment horizontal="right" vertical="center" shrinkToFit="1"/>
    </xf>
    <xf numFmtId="38" fontId="0" fillId="0" borderId="4" xfId="2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37" xfId="0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38" fontId="38" fillId="0" borderId="137" xfId="2" applyFont="1" applyBorder="1" applyAlignment="1">
      <alignment horizontal="center" vertical="center"/>
    </xf>
    <xf numFmtId="0" fontId="26" fillId="0" borderId="137" xfId="0" applyFont="1" applyBorder="1">
      <alignment vertical="center"/>
    </xf>
    <xf numFmtId="38" fontId="26" fillId="0" borderId="137" xfId="2" applyFont="1" applyBorder="1">
      <alignment vertical="center"/>
    </xf>
    <xf numFmtId="38" fontId="38" fillId="0" borderId="137" xfId="2" applyFont="1" applyBorder="1">
      <alignment vertical="center"/>
    </xf>
    <xf numFmtId="0" fontId="38" fillId="0" borderId="43" xfId="0" applyFont="1" applyBorder="1" applyAlignment="1">
      <alignment horizontal="center" vertical="center"/>
    </xf>
    <xf numFmtId="176" fontId="26" fillId="0" borderId="43" xfId="1" applyNumberFormat="1" applyFont="1" applyBorder="1">
      <alignment vertical="center"/>
    </xf>
    <xf numFmtId="0" fontId="26" fillId="0" borderId="43" xfId="0" applyFont="1" applyBorder="1">
      <alignment vertical="center"/>
    </xf>
    <xf numFmtId="176" fontId="38" fillId="0" borderId="43" xfId="1" applyNumberFormat="1" applyFont="1" applyBorder="1">
      <alignment vertical="center"/>
    </xf>
    <xf numFmtId="38" fontId="38" fillId="0" borderId="138" xfId="2" applyFont="1" applyBorder="1" applyAlignment="1">
      <alignment horizontal="center" vertical="center"/>
    </xf>
    <xf numFmtId="176" fontId="26" fillId="0" borderId="138" xfId="1" applyNumberFormat="1" applyFont="1" applyBorder="1">
      <alignment vertical="center"/>
    </xf>
    <xf numFmtId="38" fontId="26" fillId="0" borderId="138" xfId="2" applyFont="1" applyBorder="1">
      <alignment vertical="center"/>
    </xf>
    <xf numFmtId="38" fontId="38" fillId="0" borderId="138" xfId="2" applyFont="1" applyBorder="1">
      <alignment vertical="center"/>
    </xf>
    <xf numFmtId="38" fontId="29" fillId="0" borderId="43" xfId="2" applyFont="1" applyBorder="1" applyAlignment="1">
      <alignment horizontal="center" vertical="center" shrinkToFit="1"/>
    </xf>
    <xf numFmtId="38" fontId="26" fillId="0" borderId="43" xfId="2" applyFont="1" applyBorder="1">
      <alignment vertical="center"/>
    </xf>
    <xf numFmtId="38" fontId="26" fillId="0" borderId="139" xfId="2" applyFont="1" applyBorder="1">
      <alignment vertical="center"/>
    </xf>
    <xf numFmtId="38" fontId="38" fillId="0" borderId="43" xfId="2" applyFont="1" applyBorder="1">
      <alignment vertical="center"/>
    </xf>
    <xf numFmtId="0" fontId="38" fillId="0" borderId="140" xfId="0" applyFont="1" applyBorder="1" applyAlignment="1">
      <alignment horizontal="center" vertical="center"/>
    </xf>
    <xf numFmtId="0" fontId="26" fillId="0" borderId="140" xfId="0" applyFont="1" applyBorder="1">
      <alignment vertical="center"/>
    </xf>
    <xf numFmtId="38" fontId="38" fillId="0" borderId="140" xfId="2" applyFont="1" applyBorder="1" applyAlignment="1">
      <alignment horizontal="center" vertical="center"/>
    </xf>
    <xf numFmtId="0" fontId="26" fillId="0" borderId="138" xfId="0" applyFont="1" applyBorder="1">
      <alignment vertical="center"/>
    </xf>
    <xf numFmtId="38" fontId="26" fillId="0" borderId="140" xfId="2" applyFont="1" applyBorder="1">
      <alignment vertical="center"/>
    </xf>
    <xf numFmtId="38" fontId="29" fillId="0" borderId="62" xfId="2" applyFont="1" applyBorder="1" applyAlignment="1">
      <alignment horizontal="center" vertical="center" shrinkToFit="1"/>
    </xf>
    <xf numFmtId="38" fontId="26" fillId="0" borderId="62" xfId="2" applyFont="1" applyBorder="1">
      <alignment vertical="center"/>
    </xf>
    <xf numFmtId="0" fontId="38" fillId="0" borderId="137" xfId="0" applyFont="1" applyBorder="1" applyAlignment="1">
      <alignment horizontal="center" vertical="center"/>
    </xf>
    <xf numFmtId="176" fontId="26" fillId="0" borderId="137" xfId="1" applyNumberFormat="1" applyFont="1" applyBorder="1">
      <alignment vertical="center"/>
    </xf>
    <xf numFmtId="0" fontId="29" fillId="0" borderId="62" xfId="1" applyNumberFormat="1" applyFont="1" applyBorder="1" applyAlignment="1">
      <alignment horizontal="center" vertical="center" shrinkToFit="1"/>
    </xf>
    <xf numFmtId="38" fontId="26" fillId="0" borderId="141" xfId="2" applyFont="1" applyBorder="1">
      <alignment vertical="center"/>
    </xf>
    <xf numFmtId="0" fontId="26" fillId="0" borderId="62" xfId="1" applyNumberFormat="1" applyFont="1" applyBorder="1">
      <alignment vertical="center"/>
    </xf>
    <xf numFmtId="0" fontId="38" fillId="0" borderId="142" xfId="0" applyFont="1" applyBorder="1" applyAlignment="1">
      <alignment horizontal="center" vertical="center"/>
    </xf>
    <xf numFmtId="176" fontId="26" fillId="0" borderId="142" xfId="1" applyNumberFormat="1" applyFont="1" applyBorder="1">
      <alignment vertical="center"/>
    </xf>
    <xf numFmtId="0" fontId="29" fillId="0" borderId="141" xfId="1" applyNumberFormat="1" applyFont="1" applyBorder="1" applyAlignment="1">
      <alignment horizontal="center" vertical="center" shrinkToFit="1"/>
    </xf>
    <xf numFmtId="38" fontId="26" fillId="0" borderId="50" xfId="2" applyFont="1" applyBorder="1">
      <alignment vertical="center"/>
    </xf>
    <xf numFmtId="0" fontId="38" fillId="0" borderId="50" xfId="1" applyNumberFormat="1" applyFont="1" applyBorder="1">
      <alignment vertical="center"/>
    </xf>
    <xf numFmtId="38" fontId="26" fillId="4" borderId="140" xfId="2" applyFont="1" applyFill="1" applyBorder="1">
      <alignment vertical="center"/>
    </xf>
    <xf numFmtId="0" fontId="38" fillId="0" borderId="140" xfId="0" applyFont="1" applyBorder="1">
      <alignment vertical="center"/>
    </xf>
    <xf numFmtId="0" fontId="38" fillId="0" borderId="43" xfId="0" applyFont="1" applyBorder="1">
      <alignment vertical="center"/>
    </xf>
    <xf numFmtId="38" fontId="26" fillId="4" borderId="137" xfId="2" applyFont="1" applyFill="1" applyBorder="1">
      <alignment vertical="center"/>
    </xf>
    <xf numFmtId="0" fontId="38" fillId="0" borderId="137" xfId="0" applyFont="1" applyBorder="1">
      <alignment vertical="center"/>
    </xf>
    <xf numFmtId="0" fontId="38" fillId="0" borderId="138" xfId="0" applyFont="1" applyBorder="1">
      <alignment vertical="center"/>
    </xf>
    <xf numFmtId="0" fontId="29" fillId="0" borderId="139" xfId="1" applyNumberFormat="1" applyFont="1" applyBorder="1" applyAlignment="1">
      <alignment horizontal="center" vertical="center" shrinkToFit="1"/>
    </xf>
    <xf numFmtId="38" fontId="26" fillId="4" borderId="43" xfId="2" applyFont="1" applyFill="1" applyBorder="1">
      <alignment vertical="center"/>
    </xf>
    <xf numFmtId="0" fontId="38" fillId="0" borderId="43" xfId="1" applyNumberFormat="1" applyFont="1" applyBorder="1">
      <alignment vertical="center"/>
    </xf>
    <xf numFmtId="0" fontId="38" fillId="0" borderId="0" xfId="0" applyFont="1" applyBorder="1" applyAlignment="1">
      <alignment horizontal="center" vertical="center" textRotation="255" wrapText="1"/>
    </xf>
    <xf numFmtId="1" fontId="26" fillId="0" borderId="0" xfId="1" applyNumberFormat="1" applyFont="1" applyBorder="1">
      <alignment vertical="center"/>
    </xf>
    <xf numFmtId="1" fontId="26" fillId="0" borderId="86" xfId="1" applyNumberFormat="1" applyFont="1" applyBorder="1">
      <alignment vertical="center"/>
    </xf>
    <xf numFmtId="1" fontId="26" fillId="0" borderId="86" xfId="1" applyNumberFormat="1" applyFont="1" applyFill="1" applyBorder="1">
      <alignment vertical="center"/>
    </xf>
    <xf numFmtId="0" fontId="38" fillId="0" borderId="86" xfId="1" applyNumberFormat="1" applyFont="1" applyBorder="1">
      <alignment vertical="center"/>
    </xf>
    <xf numFmtId="0" fontId="38" fillId="0" borderId="0" xfId="0" applyFont="1" applyAlignment="1">
      <alignment vertical="center" textRotation="255"/>
    </xf>
    <xf numFmtId="0" fontId="26" fillId="0" borderId="0" xfId="0" applyFont="1">
      <alignment vertical="center"/>
    </xf>
    <xf numFmtId="0" fontId="38" fillId="0" borderId="0" xfId="0" applyFont="1">
      <alignment vertical="center"/>
    </xf>
    <xf numFmtId="38" fontId="31" fillId="0" borderId="0" xfId="2" applyFont="1" applyAlignment="1">
      <alignment vertical="center" shrinkToFi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38" fontId="26" fillId="0" borderId="1" xfId="2" applyFont="1" applyBorder="1" applyAlignment="1">
      <alignment horizontal="right" vertical="center"/>
    </xf>
    <xf numFmtId="176" fontId="26" fillId="0" borderId="1" xfId="1" applyNumberFormat="1" applyFont="1" applyBorder="1">
      <alignment vertical="center"/>
    </xf>
    <xf numFmtId="38" fontId="26" fillId="0" borderId="1" xfId="2" applyFont="1" applyBorder="1">
      <alignment vertical="center"/>
    </xf>
    <xf numFmtId="38" fontId="2" fillId="0" borderId="1" xfId="2" applyFont="1" applyBorder="1" applyAlignment="1">
      <alignment horizontal="right" vertical="center"/>
    </xf>
    <xf numFmtId="38" fontId="2" fillId="0" borderId="118" xfId="2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81" fontId="2" fillId="0" borderId="0" xfId="2" applyNumberFormat="1" applyFont="1" applyAlignment="1">
      <alignment horizontal="left" vertical="center"/>
    </xf>
    <xf numFmtId="181" fontId="2" fillId="0" borderId="0" xfId="2" applyNumberFormat="1" applyFont="1" applyFill="1" applyAlignment="1">
      <alignment horizontal="left" vertical="center"/>
    </xf>
    <xf numFmtId="181" fontId="2" fillId="2" borderId="29" xfId="2" applyNumberFormat="1" applyFont="1" applyFill="1" applyBorder="1" applyAlignment="1">
      <alignment horizontal="center" vertical="center"/>
    </xf>
    <xf numFmtId="181" fontId="2" fillId="2" borderId="3" xfId="2" applyNumberFormat="1" applyFont="1" applyFill="1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9" xfId="2" applyNumberFormat="1" applyFont="1" applyBorder="1" applyAlignment="1">
      <alignment horizontal="center" vertical="center"/>
    </xf>
    <xf numFmtId="181" fontId="2" fillId="0" borderId="85" xfId="2" applyNumberFormat="1" applyFont="1" applyFill="1" applyBorder="1" applyAlignment="1">
      <alignment horizontal="center" vertical="center"/>
    </xf>
    <xf numFmtId="181" fontId="2" fillId="0" borderId="9" xfId="2" applyNumberFormat="1" applyFont="1" applyFill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181" fontId="2" fillId="2" borderId="83" xfId="2" applyNumberFormat="1" applyFont="1" applyFill="1" applyBorder="1" applyAlignment="1">
      <alignment horizontal="center" vertical="center"/>
    </xf>
    <xf numFmtId="181" fontId="2" fillId="2" borderId="16" xfId="2" applyNumberFormat="1" applyFont="1" applyFill="1" applyBorder="1" applyAlignment="1">
      <alignment horizontal="center" vertical="center"/>
    </xf>
    <xf numFmtId="181" fontId="18" fillId="0" borderId="0" xfId="2" applyNumberFormat="1" applyFont="1" applyBorder="1" applyAlignment="1">
      <alignment horizontal="left" vertical="center" wrapText="1"/>
    </xf>
    <xf numFmtId="181" fontId="2" fillId="2" borderId="52" xfId="2" applyNumberFormat="1" applyFont="1" applyFill="1" applyBorder="1" applyAlignment="1">
      <alignment horizontal="center" vertical="center"/>
    </xf>
    <xf numFmtId="181" fontId="2" fillId="2" borderId="1" xfId="2" applyNumberFormat="1" applyFont="1" applyFill="1" applyBorder="1" applyAlignment="1">
      <alignment horizontal="center" vertical="center"/>
    </xf>
    <xf numFmtId="181" fontId="2" fillId="2" borderId="82" xfId="2" applyNumberFormat="1" applyFont="1" applyFill="1" applyBorder="1" applyAlignment="1">
      <alignment horizontal="center" vertical="center"/>
    </xf>
    <xf numFmtId="181" fontId="2" fillId="2" borderId="39" xfId="2" applyNumberFormat="1" applyFont="1" applyFill="1" applyBorder="1" applyAlignment="1">
      <alignment horizontal="center" vertical="center"/>
    </xf>
    <xf numFmtId="181" fontId="2" fillId="0" borderId="84" xfId="2" applyNumberFormat="1" applyFont="1" applyFill="1" applyBorder="1" applyAlignment="1">
      <alignment horizontal="center" vertical="center" wrapText="1"/>
    </xf>
    <xf numFmtId="181" fontId="2" fillId="0" borderId="71" xfId="2" applyNumberFormat="1" applyFont="1" applyFill="1" applyBorder="1" applyAlignment="1">
      <alignment horizontal="center" vertical="center" wrapText="1"/>
    </xf>
    <xf numFmtId="38" fontId="2" fillId="0" borderId="48" xfId="2" applyFont="1" applyBorder="1" applyAlignment="1">
      <alignment horizontal="center" vertical="center"/>
    </xf>
    <xf numFmtId="38" fontId="2" fillId="0" borderId="89" xfId="2" applyFont="1" applyBorder="1" applyAlignment="1">
      <alignment horizontal="center" vertical="center"/>
    </xf>
    <xf numFmtId="38" fontId="2" fillId="0" borderId="53" xfId="2" applyFont="1" applyBorder="1" applyAlignment="1">
      <alignment horizontal="center" vertical="center"/>
    </xf>
    <xf numFmtId="38" fontId="2" fillId="0" borderId="13" xfId="2" applyFont="1" applyBorder="1" applyAlignment="1">
      <alignment horizontal="center" vertical="center" wrapText="1"/>
    </xf>
    <xf numFmtId="38" fontId="2" fillId="0" borderId="43" xfId="2" applyFont="1" applyBorder="1" applyAlignment="1">
      <alignment horizontal="center" vertical="center" wrapText="1"/>
    </xf>
    <xf numFmtId="38" fontId="2" fillId="0" borderId="46" xfId="2" applyFont="1" applyBorder="1" applyAlignment="1">
      <alignment horizontal="center" vertical="center"/>
    </xf>
    <xf numFmtId="38" fontId="15" fillId="0" borderId="40" xfId="2" applyFont="1" applyBorder="1" applyAlignment="1">
      <alignment horizontal="left" vertical="center" wrapText="1"/>
    </xf>
    <xf numFmtId="38" fontId="2" fillId="0" borderId="86" xfId="2" applyFont="1" applyBorder="1" applyAlignment="1">
      <alignment horizontal="left" vertical="center"/>
    </xf>
    <xf numFmtId="38" fontId="2" fillId="0" borderId="87" xfId="2" applyFont="1" applyBorder="1" applyAlignment="1">
      <alignment horizontal="left" vertical="center"/>
    </xf>
    <xf numFmtId="38" fontId="2" fillId="0" borderId="41" xfId="2" applyFont="1" applyBorder="1" applyAlignment="1">
      <alignment horizontal="left" vertical="center"/>
    </xf>
    <xf numFmtId="38" fontId="2" fillId="0" borderId="0" xfId="2" applyFont="1" applyBorder="1" applyAlignment="1">
      <alignment horizontal="left" vertical="center"/>
    </xf>
    <xf numFmtId="38" fontId="2" fillId="0" borderId="88" xfId="2" applyFont="1" applyBorder="1" applyAlignment="1">
      <alignment horizontal="left" vertical="center"/>
    </xf>
    <xf numFmtId="38" fontId="2" fillId="0" borderId="80" xfId="2" applyFont="1" applyBorder="1" applyAlignment="1">
      <alignment horizontal="left" vertical="center"/>
    </xf>
    <xf numFmtId="38" fontId="2" fillId="0" borderId="46" xfId="2" applyFont="1" applyBorder="1" applyAlignment="1">
      <alignment horizontal="left" vertical="center"/>
    </xf>
    <xf numFmtId="38" fontId="2" fillId="0" borderId="79" xfId="2" applyFont="1" applyBorder="1" applyAlignment="1">
      <alignment horizontal="left" vertical="center"/>
    </xf>
    <xf numFmtId="38" fontId="2" fillId="0" borderId="90" xfId="2" applyFont="1" applyBorder="1" applyAlignment="1">
      <alignment horizontal="center" vertical="center" wrapText="1"/>
    </xf>
    <xf numFmtId="38" fontId="2" fillId="0" borderId="64" xfId="2" applyFont="1" applyBorder="1" applyAlignment="1">
      <alignment horizontal="center" vertical="center" wrapText="1"/>
    </xf>
    <xf numFmtId="38" fontId="22" fillId="0" borderId="20" xfId="2" applyFont="1" applyBorder="1" applyAlignment="1" applyProtection="1">
      <alignment horizontal="right" vertical="center"/>
    </xf>
    <xf numFmtId="38" fontId="22" fillId="0" borderId="15" xfId="2" applyFont="1" applyBorder="1" applyAlignment="1" applyProtection="1">
      <alignment horizontal="right" vertical="center"/>
      <protection locked="0"/>
    </xf>
    <xf numFmtId="38" fontId="22" fillId="0" borderId="77" xfId="2" applyFont="1" applyBorder="1" applyAlignment="1" applyProtection="1">
      <alignment horizontal="right" vertical="center"/>
      <protection locked="0"/>
    </xf>
    <xf numFmtId="177" fontId="22" fillId="0" borderId="2" xfId="0" applyNumberFormat="1" applyFont="1" applyBorder="1" applyAlignment="1" applyProtection="1">
      <alignment horizontal="right" vertical="center"/>
    </xf>
    <xf numFmtId="177" fontId="22" fillId="0" borderId="43" xfId="0" applyNumberFormat="1" applyFont="1" applyBorder="1" applyAlignment="1" applyProtection="1">
      <alignment horizontal="right" vertical="center"/>
    </xf>
    <xf numFmtId="178" fontId="21" fillId="0" borderId="80" xfId="0" applyNumberFormat="1" applyFont="1" applyBorder="1" applyAlignment="1" applyProtection="1">
      <alignment horizontal="center" vertical="center"/>
    </xf>
    <xf numFmtId="178" fontId="21" fillId="0" borderId="79" xfId="0" applyNumberFormat="1" applyFont="1" applyBorder="1" applyAlignment="1" applyProtection="1">
      <alignment horizontal="center" vertical="center"/>
    </xf>
    <xf numFmtId="38" fontId="22" fillId="0" borderId="97" xfId="2" applyFont="1" applyBorder="1" applyAlignment="1" applyProtection="1">
      <alignment horizontal="right" vertical="center"/>
      <protection locked="0"/>
    </xf>
    <xf numFmtId="38" fontId="22" fillId="0" borderId="98" xfId="2" applyFont="1" applyBorder="1" applyAlignment="1" applyProtection="1">
      <alignment horizontal="right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91" xfId="0" applyFont="1" applyBorder="1" applyAlignment="1" applyProtection="1">
      <alignment horizontal="center" vertical="center"/>
      <protection locked="0"/>
    </xf>
    <xf numFmtId="178" fontId="22" fillId="0" borderId="46" xfId="0" applyNumberFormat="1" applyFont="1" applyBorder="1" applyAlignment="1" applyProtection="1">
      <alignment horizontal="left" vertical="center"/>
    </xf>
    <xf numFmtId="0" fontId="23" fillId="0" borderId="92" xfId="0" applyFont="1" applyBorder="1" applyAlignment="1" applyProtection="1">
      <alignment horizontal="center" vertical="center"/>
      <protection locked="0"/>
    </xf>
    <xf numFmtId="0" fontId="23" fillId="0" borderId="93" xfId="0" applyFont="1" applyBorder="1" applyAlignment="1" applyProtection="1">
      <alignment horizontal="center" vertical="center"/>
      <protection locked="0"/>
    </xf>
    <xf numFmtId="0" fontId="23" fillId="0" borderId="94" xfId="0" applyFont="1" applyBorder="1" applyAlignment="1" applyProtection="1">
      <alignment horizontal="center" vertical="center"/>
      <protection locked="0"/>
    </xf>
    <xf numFmtId="0" fontId="23" fillId="0" borderId="95" xfId="0" applyFont="1" applyBorder="1" applyAlignment="1" applyProtection="1">
      <alignment horizontal="center" vertical="center"/>
      <protection locked="0"/>
    </xf>
    <xf numFmtId="177" fontId="22" fillId="0" borderId="1" xfId="0" applyNumberFormat="1" applyFont="1" applyBorder="1" applyAlignment="1" applyProtection="1">
      <alignment horizontal="right" vertical="center"/>
    </xf>
    <xf numFmtId="0" fontId="26" fillId="0" borderId="1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 textRotation="255"/>
    </xf>
    <xf numFmtId="0" fontId="38" fillId="0" borderId="62" xfId="0" applyFont="1" applyBorder="1" applyAlignment="1">
      <alignment horizontal="center" vertical="center" textRotation="255"/>
    </xf>
    <xf numFmtId="0" fontId="38" fillId="0" borderId="43" xfId="0" applyFont="1" applyBorder="1" applyAlignment="1">
      <alignment horizontal="center" vertical="center" textRotation="255"/>
    </xf>
    <xf numFmtId="0" fontId="26" fillId="0" borderId="62" xfId="0" applyFont="1" applyBorder="1" applyAlignment="1">
      <alignment horizontal="center" vertical="center" textRotation="255"/>
    </xf>
    <xf numFmtId="0" fontId="26" fillId="0" borderId="43" xfId="0" applyFont="1" applyBorder="1" applyAlignment="1">
      <alignment horizontal="center" vertical="center" textRotation="255"/>
    </xf>
    <xf numFmtId="0" fontId="38" fillId="0" borderId="61" xfId="0" applyFont="1" applyBorder="1" applyAlignment="1">
      <alignment horizontal="center" vertical="center" textRotation="255"/>
    </xf>
    <xf numFmtId="0" fontId="38" fillId="0" borderId="50" xfId="0" applyFont="1" applyBorder="1" applyAlignment="1">
      <alignment horizontal="center" vertical="center" textRotation="255"/>
    </xf>
    <xf numFmtId="0" fontId="38" fillId="0" borderId="62" xfId="0" applyFont="1" applyBorder="1" applyAlignment="1">
      <alignment horizontal="center" vertical="center" textRotation="255" wrapText="1"/>
    </xf>
    <xf numFmtId="0" fontId="38" fillId="0" borderId="43" xfId="0" applyFont="1" applyBorder="1" applyAlignment="1">
      <alignment horizontal="center" vertical="center" textRotation="255" wrapText="1"/>
    </xf>
    <xf numFmtId="0" fontId="26" fillId="0" borderId="86" xfId="1" applyNumberFormat="1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0" fillId="0" borderId="46" xfId="0" applyBorder="1" applyAlignment="1">
      <alignment horizontal="right" vertical="center"/>
    </xf>
    <xf numFmtId="0" fontId="0" fillId="0" borderId="46" xfId="0" applyFont="1" applyBorder="1" applyAlignment="1">
      <alignment horizontal="right" vertical="center"/>
    </xf>
    <xf numFmtId="0" fontId="38" fillId="0" borderId="39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6" fillId="0" borderId="39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38" fontId="33" fillId="3" borderId="40" xfId="2" applyFont="1" applyFill="1" applyBorder="1" applyAlignment="1">
      <alignment horizontal="center" vertical="center" shrinkToFit="1"/>
    </xf>
    <xf numFmtId="38" fontId="33" fillId="3" borderId="86" xfId="2" applyFont="1" applyFill="1" applyBorder="1" applyAlignment="1">
      <alignment horizontal="center" vertical="center" shrinkToFit="1"/>
    </xf>
    <xf numFmtId="38" fontId="33" fillId="3" borderId="131" xfId="2" applyFont="1" applyFill="1" applyBorder="1" applyAlignment="1">
      <alignment horizontal="center" vertical="center" shrinkToFit="1"/>
    </xf>
    <xf numFmtId="38" fontId="33" fillId="3" borderId="80" xfId="2" applyFont="1" applyFill="1" applyBorder="1" applyAlignment="1">
      <alignment horizontal="center" vertical="center" shrinkToFit="1"/>
    </xf>
    <xf numFmtId="38" fontId="33" fillId="3" borderId="46" xfId="2" applyFont="1" applyFill="1" applyBorder="1" applyAlignment="1">
      <alignment horizontal="center" vertical="center" shrinkToFit="1"/>
    </xf>
    <xf numFmtId="38" fontId="33" fillId="3" borderId="133" xfId="2" applyFont="1" applyFill="1" applyBorder="1" applyAlignment="1">
      <alignment horizontal="center" vertical="center" shrinkToFit="1"/>
    </xf>
    <xf numFmtId="38" fontId="34" fillId="0" borderId="1" xfId="2" applyFont="1" applyFill="1" applyBorder="1" applyAlignment="1">
      <alignment horizontal="center" vertical="center" shrinkToFit="1"/>
    </xf>
    <xf numFmtId="38" fontId="0" fillId="0" borderId="1" xfId="2" applyFont="1" applyBorder="1" applyAlignment="1">
      <alignment horizontal="center" vertical="center" shrinkToFit="1"/>
    </xf>
    <xf numFmtId="38" fontId="35" fillId="0" borderId="1" xfId="2" applyFont="1" applyBorder="1" applyAlignment="1">
      <alignment horizontal="right" vertical="center" shrinkToFit="1"/>
    </xf>
    <xf numFmtId="38" fontId="35" fillId="0" borderId="63" xfId="2" applyFont="1" applyBorder="1" applyAlignment="1">
      <alignment horizontal="right" vertical="center" shrinkToFit="1"/>
    </xf>
    <xf numFmtId="38" fontId="0" fillId="0" borderId="52" xfId="2" applyFont="1" applyBorder="1" applyAlignment="1">
      <alignment horizontal="center" vertical="center" shrinkToFit="1"/>
    </xf>
    <xf numFmtId="38" fontId="0" fillId="0" borderId="5" xfId="2" applyFont="1" applyBorder="1" applyAlignment="1">
      <alignment horizontal="center" vertical="center" shrinkToFit="1"/>
    </xf>
    <xf numFmtId="38" fontId="0" fillId="0" borderId="63" xfId="2" applyFont="1" applyBorder="1" applyAlignment="1">
      <alignment horizontal="right" vertical="center" shrinkToFit="1"/>
    </xf>
    <xf numFmtId="38" fontId="0" fillId="0" borderId="125" xfId="2" applyFont="1" applyBorder="1" applyAlignment="1">
      <alignment horizontal="right" vertical="center" shrinkToFit="1"/>
    </xf>
    <xf numFmtId="38" fontId="36" fillId="3" borderId="135" xfId="2" applyFont="1" applyFill="1" applyBorder="1" applyAlignment="1">
      <alignment horizontal="center" vertical="center" shrinkToFit="1"/>
    </xf>
    <xf numFmtId="38" fontId="36" fillId="3" borderId="86" xfId="2" applyFont="1" applyFill="1" applyBorder="1" applyAlignment="1">
      <alignment horizontal="center" vertical="center" shrinkToFit="1"/>
    </xf>
    <xf numFmtId="38" fontId="36" fillId="3" borderId="87" xfId="2" applyFont="1" applyFill="1" applyBorder="1" applyAlignment="1">
      <alignment horizontal="center" vertical="center" shrinkToFit="1"/>
    </xf>
    <xf numFmtId="38" fontId="36" fillId="3" borderId="126" xfId="2" applyFont="1" applyFill="1" applyBorder="1" applyAlignment="1">
      <alignment horizontal="center" vertical="center" shrinkToFit="1"/>
    </xf>
    <xf numFmtId="38" fontId="36" fillId="3" borderId="0" xfId="2" applyFont="1" applyFill="1" applyBorder="1" applyAlignment="1">
      <alignment horizontal="center" vertical="center" shrinkToFit="1"/>
    </xf>
    <xf numFmtId="38" fontId="36" fillId="3" borderId="88" xfId="2" applyFont="1" applyFill="1" applyBorder="1" applyAlignment="1">
      <alignment horizontal="center" vertical="center" shrinkToFit="1"/>
    </xf>
    <xf numFmtId="38" fontId="36" fillId="3" borderId="22" xfId="2" applyFont="1" applyFill="1" applyBorder="1" applyAlignment="1">
      <alignment horizontal="center" vertical="center" shrinkToFit="1"/>
    </xf>
    <xf numFmtId="38" fontId="36" fillId="3" borderId="118" xfId="2" applyFont="1" applyFill="1" applyBorder="1" applyAlignment="1">
      <alignment horizontal="center" vertical="center" shrinkToFit="1"/>
    </xf>
    <xf numFmtId="38" fontId="36" fillId="3" borderId="136" xfId="2" applyFont="1" applyFill="1" applyBorder="1" applyAlignment="1">
      <alignment horizontal="center" vertical="center" shrinkToFit="1"/>
    </xf>
    <xf numFmtId="38" fontId="36" fillId="3" borderId="40" xfId="2" applyFont="1" applyFill="1" applyBorder="1" applyAlignment="1">
      <alignment horizontal="center" vertical="center" shrinkToFit="1"/>
    </xf>
    <xf numFmtId="38" fontId="36" fillId="3" borderId="131" xfId="2" applyFont="1" applyFill="1" applyBorder="1" applyAlignment="1">
      <alignment horizontal="center" vertical="center" shrinkToFit="1"/>
    </xf>
    <xf numFmtId="38" fontId="36" fillId="3" borderId="41" xfId="2" applyFont="1" applyFill="1" applyBorder="1" applyAlignment="1">
      <alignment horizontal="center" vertical="center" shrinkToFit="1"/>
    </xf>
    <xf numFmtId="38" fontId="36" fillId="3" borderId="127" xfId="2" applyFont="1" applyFill="1" applyBorder="1" applyAlignment="1">
      <alignment horizontal="center" vertical="center" shrinkToFit="1"/>
    </xf>
    <xf numFmtId="38" fontId="36" fillId="3" borderId="116" xfId="2" applyFont="1" applyFill="1" applyBorder="1" applyAlignment="1">
      <alignment horizontal="center" vertical="center" shrinkToFit="1"/>
    </xf>
    <xf numFmtId="38" fontId="36" fillId="3" borderId="99" xfId="2" applyFont="1" applyFill="1" applyBorder="1" applyAlignment="1">
      <alignment horizontal="center" vertical="center" shrinkToFit="1"/>
    </xf>
    <xf numFmtId="38" fontId="0" fillId="0" borderId="135" xfId="2" applyFont="1" applyBorder="1" applyAlignment="1">
      <alignment horizontal="center" vertical="center" textRotation="255" shrinkToFit="1"/>
    </xf>
    <xf numFmtId="38" fontId="0" fillId="0" borderId="126" xfId="2" applyFont="1" applyBorder="1" applyAlignment="1">
      <alignment horizontal="center" vertical="center" textRotation="255" shrinkToFit="1"/>
    </xf>
    <xf numFmtId="38" fontId="0" fillId="0" borderId="132" xfId="2" applyFont="1" applyBorder="1" applyAlignment="1">
      <alignment horizontal="right" vertical="center" shrinkToFit="1"/>
    </xf>
    <xf numFmtId="38" fontId="0" fillId="0" borderId="15" xfId="2" applyFont="1" applyBorder="1" applyAlignment="1">
      <alignment horizontal="center" vertical="center" shrinkToFit="1"/>
    </xf>
    <xf numFmtId="38" fontId="0" fillId="0" borderId="77" xfId="2" applyFont="1" applyBorder="1" applyAlignment="1">
      <alignment horizontal="center" vertical="center" shrinkToFit="1"/>
    </xf>
    <xf numFmtId="38" fontId="0" fillId="0" borderId="81" xfId="2" applyFont="1" applyBorder="1" applyAlignment="1">
      <alignment horizontal="center" vertical="center" shrinkToFit="1"/>
    </xf>
    <xf numFmtId="38" fontId="0" fillId="0" borderId="134" xfId="2" applyFont="1" applyBorder="1" applyAlignment="1">
      <alignment horizontal="center" vertical="center" shrinkToFit="1"/>
    </xf>
    <xf numFmtId="38" fontId="33" fillId="3" borderId="135" xfId="2" applyFont="1" applyFill="1" applyBorder="1" applyAlignment="1">
      <alignment horizontal="center" vertical="center" shrinkToFit="1"/>
    </xf>
    <xf numFmtId="38" fontId="33" fillId="3" borderId="87" xfId="2" applyFont="1" applyFill="1" applyBorder="1" applyAlignment="1">
      <alignment horizontal="center" vertical="center" shrinkToFit="1"/>
    </xf>
    <xf numFmtId="38" fontId="33" fillId="3" borderId="129" xfId="2" applyFont="1" applyFill="1" applyBorder="1" applyAlignment="1">
      <alignment horizontal="center" vertical="center" shrinkToFit="1"/>
    </xf>
    <xf numFmtId="38" fontId="33" fillId="3" borderId="79" xfId="2" applyFont="1" applyFill="1" applyBorder="1" applyAlignment="1">
      <alignment horizontal="center" vertical="center" shrinkToFit="1"/>
    </xf>
    <xf numFmtId="38" fontId="0" fillId="0" borderId="82" xfId="2" applyFont="1" applyBorder="1" applyAlignment="1">
      <alignment horizontal="center" vertical="center" shrinkToFit="1"/>
    </xf>
    <xf numFmtId="38" fontId="0" fillId="0" borderId="53" xfId="2" applyFont="1" applyBorder="1" applyAlignment="1">
      <alignment horizontal="center" vertical="center" shrinkToFit="1"/>
    </xf>
    <xf numFmtId="38" fontId="0" fillId="0" borderId="130" xfId="2" applyFont="1" applyBorder="1" applyAlignment="1">
      <alignment horizontal="right" vertical="center" shrinkToFit="1"/>
    </xf>
    <xf numFmtId="38" fontId="0" fillId="0" borderId="64" xfId="2" applyFont="1" applyBorder="1" applyAlignment="1">
      <alignment horizontal="right" vertical="center" shrinkToFit="1"/>
    </xf>
    <xf numFmtId="38" fontId="0" fillId="0" borderId="39" xfId="2" applyFont="1" applyBorder="1" applyAlignment="1">
      <alignment horizontal="center" vertical="center" textRotation="255" shrinkToFit="1"/>
    </xf>
    <xf numFmtId="38" fontId="0" fillId="0" borderId="62" xfId="2" applyFont="1" applyBorder="1" applyAlignment="1">
      <alignment horizontal="center" vertical="center" textRotation="255" shrinkToFit="1"/>
    </xf>
    <xf numFmtId="38" fontId="0" fillId="0" borderId="43" xfId="2" applyFont="1" applyBorder="1" applyAlignment="1">
      <alignment horizontal="center" vertical="center" textRotation="255" shrinkToFit="1"/>
    </xf>
    <xf numFmtId="38" fontId="0" fillId="0" borderId="82" xfId="2" applyFont="1" applyBorder="1" applyAlignment="1">
      <alignment horizontal="center" vertical="center" textRotation="255" shrinkToFit="1"/>
    </xf>
    <xf numFmtId="38" fontId="0" fillId="0" borderId="89" xfId="2" applyFont="1" applyBorder="1" applyAlignment="1">
      <alignment horizontal="center" vertical="center" textRotation="255" shrinkToFit="1"/>
    </xf>
    <xf numFmtId="38" fontId="0" fillId="0" borderId="53" xfId="2" applyFont="1" applyBorder="1" applyAlignment="1">
      <alignment horizontal="center" vertical="center" textRotation="255" shrinkToFit="1"/>
    </xf>
    <xf numFmtId="38" fontId="0" fillId="0" borderId="89" xfId="2" applyFont="1" applyBorder="1" applyAlignment="1">
      <alignment horizontal="center" vertical="center" shrinkToFit="1"/>
    </xf>
    <xf numFmtId="38" fontId="0" fillId="0" borderId="130" xfId="2" applyFont="1" applyBorder="1" applyAlignment="1">
      <alignment horizontal="center" vertical="center" shrinkToFit="1"/>
    </xf>
    <xf numFmtId="38" fontId="0" fillId="0" borderId="132" xfId="2" applyFont="1" applyBorder="1" applyAlignment="1">
      <alignment horizontal="center" vertical="center" shrinkToFit="1"/>
    </xf>
    <xf numFmtId="38" fontId="0" fillId="0" borderId="64" xfId="2" applyFont="1" applyBorder="1" applyAlignment="1">
      <alignment horizontal="center" vertical="center" shrinkToFit="1"/>
    </xf>
    <xf numFmtId="38" fontId="0" fillId="0" borderId="40" xfId="2" applyFont="1" applyBorder="1" applyAlignment="1">
      <alignment horizontal="center" vertical="center" textRotation="255" shrinkToFit="1"/>
    </xf>
    <xf numFmtId="38" fontId="0" fillId="0" borderId="41" xfId="2" applyFont="1" applyBorder="1" applyAlignment="1">
      <alignment horizontal="center" vertical="center" textRotation="255" shrinkToFit="1"/>
    </xf>
    <xf numFmtId="38" fontId="0" fillId="0" borderId="80" xfId="2" applyFont="1" applyBorder="1" applyAlignment="1">
      <alignment horizontal="center" vertical="center" textRotation="255" shrinkToFit="1"/>
    </xf>
    <xf numFmtId="38" fontId="0" fillId="0" borderId="131" xfId="2" applyFont="1" applyBorder="1" applyAlignment="1">
      <alignment horizontal="right" vertical="center" shrinkToFit="1"/>
    </xf>
    <xf numFmtId="38" fontId="0" fillId="0" borderId="127" xfId="2" applyFont="1" applyBorder="1" applyAlignment="1">
      <alignment horizontal="right" vertical="center" shrinkToFit="1"/>
    </xf>
    <xf numFmtId="38" fontId="0" fillId="0" borderId="133" xfId="2" applyFont="1" applyBorder="1" applyAlignment="1">
      <alignment horizontal="right" vertical="center" shrinkToFit="1"/>
    </xf>
    <xf numFmtId="38" fontId="0" fillId="0" borderId="118" xfId="2" applyFont="1" applyBorder="1" applyAlignment="1">
      <alignment horizontal="left" vertical="center" shrinkToFit="1"/>
    </xf>
    <xf numFmtId="38" fontId="0" fillId="0" borderId="118" xfId="2" applyFont="1" applyBorder="1" applyAlignment="1">
      <alignment horizontal="right" vertical="center" shrinkToFit="1"/>
    </xf>
    <xf numFmtId="38" fontId="0" fillId="0" borderId="48" xfId="2" applyFont="1" applyBorder="1" applyAlignment="1">
      <alignment horizontal="center" vertical="center" shrinkToFit="1"/>
    </xf>
    <xf numFmtId="38" fontId="0" fillId="0" borderId="13" xfId="2" applyFont="1" applyBorder="1" applyAlignment="1">
      <alignment horizontal="center" vertical="center" shrinkToFit="1"/>
    </xf>
    <xf numFmtId="38" fontId="0" fillId="0" borderId="43" xfId="2" applyFont="1" applyBorder="1" applyAlignment="1">
      <alignment horizontal="center" vertical="center" shrinkToFit="1"/>
    </xf>
    <xf numFmtId="38" fontId="0" fillId="0" borderId="3" xfId="2" applyFont="1" applyBorder="1" applyAlignment="1">
      <alignment horizontal="center" vertical="center" shrinkToFit="1"/>
    </xf>
    <xf numFmtId="38" fontId="0" fillId="0" borderId="66" xfId="2" applyFont="1" applyBorder="1" applyAlignment="1">
      <alignment horizontal="center" vertical="center" shrinkToFit="1"/>
    </xf>
    <xf numFmtId="38" fontId="0" fillId="0" borderId="26" xfId="2" applyFont="1" applyBorder="1" applyAlignment="1">
      <alignment horizontal="center" vertical="center" shrinkToFit="1"/>
    </xf>
    <xf numFmtId="38" fontId="0" fillId="0" borderId="128" xfId="2" applyFont="1" applyBorder="1" applyAlignment="1">
      <alignment horizontal="center" vertical="center" shrinkToFit="1"/>
    </xf>
    <xf numFmtId="38" fontId="0" fillId="0" borderId="129" xfId="2" applyFont="1" applyBorder="1" applyAlignment="1">
      <alignment horizontal="center" vertical="center" shrinkToFit="1"/>
    </xf>
    <xf numFmtId="38" fontId="0" fillId="0" borderId="79" xfId="2" applyFont="1" applyBorder="1" applyAlignment="1">
      <alignment horizontal="center" vertical="center" shrinkToFit="1"/>
    </xf>
    <xf numFmtId="38" fontId="0" fillId="0" borderId="35" xfId="2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textRotation="255" shrinkToFit="1"/>
    </xf>
    <xf numFmtId="0" fontId="29" fillId="0" borderId="1" xfId="0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hair">
          <color indexed="64"/>
        </right>
        <top style="hair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medium">
          <color indexed="64"/>
        </right>
        <top style="hair">
          <color indexed="64"/>
        </top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minor"/>
      </font>
      <fill>
        <patternFill patternType="none">
          <fgColor rgb="FF000000"/>
          <bgColor auto="1"/>
        </patternFill>
      </fill>
      <alignment horizontal="right" vertical="center" textRotation="0" wrapText="0" indent="0" justifyLastLine="0" shrinkToFit="1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171451</xdr:colOff>
      <xdr:row>0</xdr:row>
      <xdr:rowOff>9525</xdr:rowOff>
    </xdr:from>
    <xdr:to>
      <xdr:col>14</xdr:col>
      <xdr:colOff>590550</xdr:colOff>
      <xdr:row>1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543926" y="9525"/>
          <a:ext cx="1076324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資料２－２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テーブル91518253233" displayName="テーブル91518253233" ref="B19:O24" totalsRowShown="0" headerRowDxfId="17" dataDxfId="15" headerRowBorderDxfId="16" tableBorderDxfId="14" dataCellStyle="桁区切り">
  <tableColumns count="14">
    <tableColumn id="1" name="令和3年度" dataDxfId="13"/>
    <tableColumn id="2" name="4月" dataDxfId="12" dataCellStyle="桁区切り"/>
    <tableColumn id="3" name="5月" dataDxfId="11" dataCellStyle="桁区切り"/>
    <tableColumn id="4" name="6月" dataDxfId="10" dataCellStyle="桁区切り"/>
    <tableColumn id="5" name="7月" dataDxfId="9" dataCellStyle="桁区切り"/>
    <tableColumn id="6" name="8月" dataDxfId="8" dataCellStyle="桁区切り"/>
    <tableColumn id="7" name="9月" dataDxfId="7" dataCellStyle="桁区切り"/>
    <tableColumn id="8" name="10月" dataDxfId="6" dataCellStyle="桁区切り"/>
    <tableColumn id="9" name="11月" dataDxfId="5" dataCellStyle="桁区切り"/>
    <tableColumn id="10" name="12月" dataDxfId="4" dataCellStyle="桁区切り"/>
    <tableColumn id="11" name="1月" dataDxfId="3" dataCellStyle="桁区切り"/>
    <tableColumn id="12" name="2月" dataDxfId="2" dataCellStyle="桁区切り"/>
    <tableColumn id="13" name="3月" dataDxfId="1" dataCellStyle="桁区切り"/>
    <tableColumn id="14" name="合計" dataDxfId="0" dataCellStyle="桁区切り">
      <calculatedColumnFormula>SUM(C20:N20)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2"/>
  <sheetViews>
    <sheetView tabSelected="1" zoomScaleNormal="100" workbookViewId="0">
      <selection activeCell="A2" sqref="A2"/>
    </sheetView>
  </sheetViews>
  <sheetFormatPr defaultColWidth="7.25" defaultRowHeight="20.100000000000001" customHeight="1" x14ac:dyDescent="0.15"/>
  <cols>
    <col min="1" max="1" width="3.75" style="11" customWidth="1"/>
    <col min="2" max="2" width="11.25" style="202" customWidth="1"/>
    <col min="3" max="14" width="8.625" style="11" customWidth="1"/>
    <col min="15" max="15" width="9.25" style="11" customWidth="1"/>
    <col min="16" max="16384" width="7.25" style="11"/>
  </cols>
  <sheetData>
    <row r="1" spans="1:15" ht="20.100000000000001" customHeight="1" x14ac:dyDescent="0.15">
      <c r="A1" s="13" t="s">
        <v>254</v>
      </c>
    </row>
    <row r="2" spans="1:15" ht="20.100000000000001" customHeight="1" x14ac:dyDescent="0.15">
      <c r="A2" s="13"/>
    </row>
    <row r="3" spans="1:15" ht="18" customHeight="1" thickBot="1" x14ac:dyDescent="0.2">
      <c r="A3" s="7" t="s">
        <v>77</v>
      </c>
    </row>
    <row r="4" spans="1:15" ht="18" customHeight="1" x14ac:dyDescent="0.15">
      <c r="B4" s="203" t="s">
        <v>255</v>
      </c>
      <c r="C4" s="14" t="s">
        <v>57</v>
      </c>
      <c r="D4" s="14" t="s">
        <v>58</v>
      </c>
      <c r="E4" s="14" t="s">
        <v>59</v>
      </c>
      <c r="F4" s="14" t="s">
        <v>60</v>
      </c>
      <c r="G4" s="14" t="s">
        <v>61</v>
      </c>
      <c r="H4" s="14" t="s">
        <v>62</v>
      </c>
      <c r="I4" s="14" t="s">
        <v>63</v>
      </c>
      <c r="J4" s="14" t="s">
        <v>64</v>
      </c>
      <c r="K4" s="14" t="s">
        <v>65</v>
      </c>
      <c r="L4" s="14" t="s">
        <v>66</v>
      </c>
      <c r="M4" s="14" t="s">
        <v>67</v>
      </c>
      <c r="N4" s="266" t="s">
        <v>68</v>
      </c>
      <c r="O4" s="267" t="s">
        <v>0</v>
      </c>
    </row>
    <row r="5" spans="1:15" ht="18" customHeight="1" x14ac:dyDescent="0.15">
      <c r="B5" s="204" t="s">
        <v>76</v>
      </c>
      <c r="C5" s="329">
        <v>4733</v>
      </c>
      <c r="D5" s="329">
        <v>4830</v>
      </c>
      <c r="E5" s="329">
        <v>4792</v>
      </c>
      <c r="F5" s="329">
        <v>5378</v>
      </c>
      <c r="G5" s="329">
        <v>5287</v>
      </c>
      <c r="H5" s="329">
        <v>4260</v>
      </c>
      <c r="I5" s="329">
        <v>5675</v>
      </c>
      <c r="J5" s="329">
        <v>4977</v>
      </c>
      <c r="K5" s="329">
        <v>5032</v>
      </c>
      <c r="L5" s="329">
        <v>5178</v>
      </c>
      <c r="M5" s="329">
        <v>4894</v>
      </c>
      <c r="N5" s="330">
        <v>4995</v>
      </c>
      <c r="O5" s="331">
        <f>SUM(C5:N5)</f>
        <v>60031</v>
      </c>
    </row>
    <row r="6" spans="1:15" ht="18" customHeight="1" x14ac:dyDescent="0.15">
      <c r="B6" s="204" t="s">
        <v>78</v>
      </c>
      <c r="C6" s="329">
        <v>91</v>
      </c>
      <c r="D6" s="329">
        <v>81</v>
      </c>
      <c r="E6" s="329">
        <v>84</v>
      </c>
      <c r="F6" s="329">
        <v>170</v>
      </c>
      <c r="G6" s="329">
        <v>68</v>
      </c>
      <c r="H6" s="329">
        <v>85</v>
      </c>
      <c r="I6" s="329">
        <v>111</v>
      </c>
      <c r="J6" s="329">
        <v>113</v>
      </c>
      <c r="K6" s="329">
        <v>74</v>
      </c>
      <c r="L6" s="329">
        <v>65</v>
      </c>
      <c r="M6" s="329">
        <v>50</v>
      </c>
      <c r="N6" s="330">
        <v>126</v>
      </c>
      <c r="O6" s="331">
        <f t="shared" ref="O6:O10" si="0">SUM(C6:N6)</f>
        <v>1118</v>
      </c>
    </row>
    <row r="7" spans="1:15" ht="18" customHeight="1" x14ac:dyDescent="0.15">
      <c r="B7" s="204" t="s">
        <v>1</v>
      </c>
      <c r="C7" s="329">
        <v>20180</v>
      </c>
      <c r="D7" s="329">
        <v>20878</v>
      </c>
      <c r="E7" s="329">
        <v>20285</v>
      </c>
      <c r="F7" s="329">
        <v>22146</v>
      </c>
      <c r="G7" s="329">
        <v>23423</v>
      </c>
      <c r="H7" s="329">
        <v>18689</v>
      </c>
      <c r="I7" s="329">
        <v>23093</v>
      </c>
      <c r="J7" s="329">
        <v>20308</v>
      </c>
      <c r="K7" s="329">
        <v>22050</v>
      </c>
      <c r="L7" s="329">
        <v>22718</v>
      </c>
      <c r="M7" s="329">
        <v>21610</v>
      </c>
      <c r="N7" s="330">
        <v>21107</v>
      </c>
      <c r="O7" s="331">
        <f t="shared" si="0"/>
        <v>256487</v>
      </c>
    </row>
    <row r="8" spans="1:15" ht="18" customHeight="1" x14ac:dyDescent="0.15">
      <c r="B8" s="205" t="s">
        <v>69</v>
      </c>
      <c r="C8" s="329">
        <f t="shared" ref="C8:N8" si="1">C5/C9</f>
        <v>182.03846153846155</v>
      </c>
      <c r="D8" s="329">
        <f t="shared" si="1"/>
        <v>178.88888888888889</v>
      </c>
      <c r="E8" s="329">
        <f t="shared" si="1"/>
        <v>184.30769230769232</v>
      </c>
      <c r="F8" s="329">
        <f t="shared" si="1"/>
        <v>192.07142857142858</v>
      </c>
      <c r="G8" s="329">
        <f t="shared" si="1"/>
        <v>176.23333333333332</v>
      </c>
      <c r="H8" s="329">
        <f t="shared" si="1"/>
        <v>185.21739130434781</v>
      </c>
      <c r="I8" s="329">
        <f t="shared" si="1"/>
        <v>210.18518518518519</v>
      </c>
      <c r="J8" s="329">
        <f t="shared" si="1"/>
        <v>199.08</v>
      </c>
      <c r="K8" s="329">
        <f t="shared" si="1"/>
        <v>209.66666666666666</v>
      </c>
      <c r="L8" s="329">
        <f t="shared" si="1"/>
        <v>215.75</v>
      </c>
      <c r="M8" s="329">
        <f t="shared" si="1"/>
        <v>203.91666666666666</v>
      </c>
      <c r="N8" s="330">
        <f t="shared" si="1"/>
        <v>192.11538461538461</v>
      </c>
      <c r="O8" s="331">
        <f>O5/O9</f>
        <v>193.6483870967742</v>
      </c>
    </row>
    <row r="9" spans="1:15" ht="18" customHeight="1" x14ac:dyDescent="0.15">
      <c r="B9" s="211" t="s">
        <v>70</v>
      </c>
      <c r="C9" s="332">
        <v>26</v>
      </c>
      <c r="D9" s="332">
        <v>27</v>
      </c>
      <c r="E9" s="332">
        <v>26</v>
      </c>
      <c r="F9" s="332">
        <v>28</v>
      </c>
      <c r="G9" s="332">
        <v>30</v>
      </c>
      <c r="H9" s="332">
        <v>23</v>
      </c>
      <c r="I9" s="332">
        <v>27</v>
      </c>
      <c r="J9" s="332">
        <v>25</v>
      </c>
      <c r="K9" s="332">
        <v>24</v>
      </c>
      <c r="L9" s="332">
        <v>24</v>
      </c>
      <c r="M9" s="332">
        <v>24</v>
      </c>
      <c r="N9" s="333">
        <v>26</v>
      </c>
      <c r="O9" s="331">
        <f t="shared" si="0"/>
        <v>310</v>
      </c>
    </row>
    <row r="10" spans="1:15" ht="18" customHeight="1" thickBot="1" x14ac:dyDescent="0.2">
      <c r="B10" s="16" t="s">
        <v>136</v>
      </c>
      <c r="C10" s="334">
        <v>12830</v>
      </c>
      <c r="D10" s="334">
        <v>13112</v>
      </c>
      <c r="E10" s="334">
        <v>15721</v>
      </c>
      <c r="F10" s="334">
        <v>17164</v>
      </c>
      <c r="G10" s="334">
        <v>12344</v>
      </c>
      <c r="H10" s="334">
        <v>11897</v>
      </c>
      <c r="I10" s="334">
        <v>17719</v>
      </c>
      <c r="J10" s="334">
        <v>15148</v>
      </c>
      <c r="K10" s="334">
        <v>12698</v>
      </c>
      <c r="L10" s="334">
        <v>10466</v>
      </c>
      <c r="M10" s="334">
        <v>9092</v>
      </c>
      <c r="N10" s="335">
        <v>10794</v>
      </c>
      <c r="O10" s="336">
        <f t="shared" si="0"/>
        <v>158985</v>
      </c>
    </row>
    <row r="11" spans="1:15" ht="15" customHeight="1" x14ac:dyDescent="0.15">
      <c r="B11" s="322" t="s">
        <v>268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</row>
    <row r="12" spans="1:15" ht="15" customHeight="1" x14ac:dyDescent="0.15">
      <c r="B12" s="422" t="s">
        <v>299</v>
      </c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</row>
    <row r="13" spans="1:15" ht="7.5" customHeight="1" thickBot="1" x14ac:dyDescent="0.2"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</row>
    <row r="14" spans="1:15" ht="18" customHeight="1" x14ac:dyDescent="0.15">
      <c r="B14" s="203" t="s">
        <v>168</v>
      </c>
      <c r="C14" s="337" t="s">
        <v>57</v>
      </c>
      <c r="D14" s="337" t="s">
        <v>58</v>
      </c>
      <c r="E14" s="337" t="s">
        <v>59</v>
      </c>
      <c r="F14" s="337" t="s">
        <v>60</v>
      </c>
      <c r="G14" s="337" t="s">
        <v>61</v>
      </c>
      <c r="H14" s="337" t="s">
        <v>62</v>
      </c>
      <c r="I14" s="337" t="s">
        <v>63</v>
      </c>
      <c r="J14" s="337" t="s">
        <v>64</v>
      </c>
      <c r="K14" s="337" t="s">
        <v>65</v>
      </c>
      <c r="L14" s="337" t="s">
        <v>66</v>
      </c>
      <c r="M14" s="337" t="s">
        <v>67</v>
      </c>
      <c r="N14" s="338" t="s">
        <v>68</v>
      </c>
      <c r="O14" s="339" t="s">
        <v>0</v>
      </c>
    </row>
    <row r="15" spans="1:15" ht="18" customHeight="1" x14ac:dyDescent="0.15">
      <c r="B15" s="204" t="s">
        <v>76</v>
      </c>
      <c r="C15" s="329">
        <v>1573</v>
      </c>
      <c r="D15" s="329">
        <v>2599</v>
      </c>
      <c r="E15" s="329">
        <v>4517</v>
      </c>
      <c r="F15" s="329">
        <v>4621</v>
      </c>
      <c r="G15" s="329">
        <v>3727</v>
      </c>
      <c r="H15" s="329">
        <v>4515</v>
      </c>
      <c r="I15" s="329">
        <v>4528</v>
      </c>
      <c r="J15" s="329">
        <v>4709</v>
      </c>
      <c r="K15" s="329">
        <v>4733</v>
      </c>
      <c r="L15" s="329">
        <v>1772</v>
      </c>
      <c r="M15" s="329">
        <v>4272</v>
      </c>
      <c r="N15" s="330">
        <v>4856</v>
      </c>
      <c r="O15" s="331">
        <f>SUM(C15:N15)</f>
        <v>46422</v>
      </c>
    </row>
    <row r="16" spans="1:15" ht="18" customHeight="1" x14ac:dyDescent="0.15">
      <c r="B16" s="204" t="s">
        <v>78</v>
      </c>
      <c r="C16" s="329">
        <v>20</v>
      </c>
      <c r="D16" s="329">
        <v>1</v>
      </c>
      <c r="E16" s="329">
        <v>84</v>
      </c>
      <c r="F16" s="329">
        <v>110</v>
      </c>
      <c r="G16" s="329">
        <v>81</v>
      </c>
      <c r="H16" s="329">
        <v>82</v>
      </c>
      <c r="I16" s="329">
        <v>87</v>
      </c>
      <c r="J16" s="329">
        <v>106</v>
      </c>
      <c r="K16" s="329">
        <v>86</v>
      </c>
      <c r="L16" s="329">
        <v>10</v>
      </c>
      <c r="M16" s="329">
        <v>84</v>
      </c>
      <c r="N16" s="330">
        <v>93</v>
      </c>
      <c r="O16" s="331">
        <f t="shared" ref="O16:O17" si="2">SUM(C16:N16)</f>
        <v>844</v>
      </c>
    </row>
    <row r="17" spans="1:15" ht="18" customHeight="1" x14ac:dyDescent="0.15">
      <c r="B17" s="204" t="s">
        <v>1</v>
      </c>
      <c r="C17" s="329">
        <v>7248</v>
      </c>
      <c r="D17" s="329">
        <v>13155</v>
      </c>
      <c r="E17" s="329">
        <v>19772</v>
      </c>
      <c r="F17" s="329">
        <v>20059</v>
      </c>
      <c r="G17" s="329">
        <v>15841</v>
      </c>
      <c r="H17" s="329">
        <v>19239</v>
      </c>
      <c r="I17" s="329">
        <v>19244</v>
      </c>
      <c r="J17" s="329">
        <v>20101</v>
      </c>
      <c r="K17" s="329">
        <v>20719</v>
      </c>
      <c r="L17" s="329">
        <v>8196</v>
      </c>
      <c r="M17" s="329">
        <v>18492</v>
      </c>
      <c r="N17" s="330">
        <v>20957</v>
      </c>
      <c r="O17" s="331">
        <f t="shared" si="2"/>
        <v>203023</v>
      </c>
    </row>
    <row r="18" spans="1:15" ht="18" customHeight="1" x14ac:dyDescent="0.15">
      <c r="B18" s="205" t="s">
        <v>69</v>
      </c>
      <c r="C18" s="329">
        <f t="shared" ref="C18:N18" si="3">C15/C19</f>
        <v>224.71428571428572</v>
      </c>
      <c r="D18" s="329">
        <f t="shared" si="3"/>
        <v>185.64285714285714</v>
      </c>
      <c r="E18" s="329">
        <f t="shared" si="3"/>
        <v>173.73076923076923</v>
      </c>
      <c r="F18" s="329">
        <f t="shared" si="3"/>
        <v>171.14814814814815</v>
      </c>
      <c r="G18" s="329">
        <f t="shared" si="3"/>
        <v>162.04347826086956</v>
      </c>
      <c r="H18" s="329">
        <f t="shared" si="3"/>
        <v>173.65384615384616</v>
      </c>
      <c r="I18" s="329">
        <f t="shared" si="3"/>
        <v>174.15384615384616</v>
      </c>
      <c r="J18" s="329">
        <f t="shared" si="3"/>
        <v>188.36</v>
      </c>
      <c r="K18" s="329">
        <f t="shared" si="3"/>
        <v>197.20833333333334</v>
      </c>
      <c r="L18" s="329">
        <f t="shared" si="3"/>
        <v>354.4</v>
      </c>
      <c r="M18" s="329">
        <f t="shared" si="3"/>
        <v>170.88</v>
      </c>
      <c r="N18" s="330">
        <f t="shared" si="3"/>
        <v>179.85185185185185</v>
      </c>
      <c r="O18" s="331">
        <f>O15/O19</f>
        <v>182.04705882352943</v>
      </c>
    </row>
    <row r="19" spans="1:15" ht="18" customHeight="1" x14ac:dyDescent="0.15">
      <c r="B19" s="211" t="s">
        <v>70</v>
      </c>
      <c r="C19" s="332">
        <v>7</v>
      </c>
      <c r="D19" s="332">
        <v>14</v>
      </c>
      <c r="E19" s="332">
        <v>26</v>
      </c>
      <c r="F19" s="332">
        <v>27</v>
      </c>
      <c r="G19" s="332">
        <v>23</v>
      </c>
      <c r="H19" s="332">
        <v>26</v>
      </c>
      <c r="I19" s="332">
        <v>26</v>
      </c>
      <c r="J19" s="332">
        <v>25</v>
      </c>
      <c r="K19" s="332">
        <v>24</v>
      </c>
      <c r="L19" s="332">
        <v>5</v>
      </c>
      <c r="M19" s="332">
        <v>25</v>
      </c>
      <c r="N19" s="333">
        <v>27</v>
      </c>
      <c r="O19" s="331">
        <f t="shared" ref="O19:O20" si="4">SUM(C19:N19)</f>
        <v>255</v>
      </c>
    </row>
    <row r="20" spans="1:15" ht="18" customHeight="1" thickBot="1" x14ac:dyDescent="0.2">
      <c r="B20" s="16" t="s">
        <v>136</v>
      </c>
      <c r="C20" s="334">
        <v>2467</v>
      </c>
      <c r="D20" s="334">
        <v>3953</v>
      </c>
      <c r="E20" s="334">
        <v>10554</v>
      </c>
      <c r="F20" s="334">
        <v>11743</v>
      </c>
      <c r="G20" s="334">
        <v>11390</v>
      </c>
      <c r="H20" s="334">
        <v>13842</v>
      </c>
      <c r="I20" s="334">
        <v>13025</v>
      </c>
      <c r="J20" s="334">
        <v>16041</v>
      </c>
      <c r="K20" s="334">
        <v>12431</v>
      </c>
      <c r="L20" s="334">
        <v>2352</v>
      </c>
      <c r="M20" s="334">
        <v>13299</v>
      </c>
      <c r="N20" s="335">
        <v>13701</v>
      </c>
      <c r="O20" s="336">
        <f t="shared" si="4"/>
        <v>124798</v>
      </c>
    </row>
    <row r="21" spans="1:15" ht="18" customHeight="1" thickBot="1" x14ac:dyDescent="0.2">
      <c r="B21" s="422" t="s">
        <v>270</v>
      </c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422"/>
    </row>
    <row r="22" spans="1:15" ht="18" customHeight="1" x14ac:dyDescent="0.15">
      <c r="B22" s="203" t="s">
        <v>71</v>
      </c>
      <c r="C22" s="14" t="s">
        <v>57</v>
      </c>
      <c r="D22" s="14" t="s">
        <v>58</v>
      </c>
      <c r="E22" s="14" t="s">
        <v>59</v>
      </c>
      <c r="F22" s="14" t="s">
        <v>60</v>
      </c>
      <c r="G22" s="14" t="s">
        <v>61</v>
      </c>
      <c r="H22" s="14" t="s">
        <v>62</v>
      </c>
      <c r="I22" s="14" t="s">
        <v>63</v>
      </c>
      <c r="J22" s="14" t="s">
        <v>64</v>
      </c>
      <c r="K22" s="14" t="s">
        <v>65</v>
      </c>
      <c r="L22" s="14" t="s">
        <v>66</v>
      </c>
      <c r="M22" s="14" t="s">
        <v>67</v>
      </c>
      <c r="N22" s="19" t="s">
        <v>68</v>
      </c>
      <c r="O22" s="18" t="s">
        <v>0</v>
      </c>
    </row>
    <row r="23" spans="1:15" ht="18" customHeight="1" x14ac:dyDescent="0.15">
      <c r="B23" s="204" t="s">
        <v>76</v>
      </c>
      <c r="C23" s="12">
        <f t="shared" ref="C23:N23" si="5">C5-C15</f>
        <v>3160</v>
      </c>
      <c r="D23" s="12">
        <f t="shared" si="5"/>
        <v>2231</v>
      </c>
      <c r="E23" s="12">
        <f t="shared" si="5"/>
        <v>275</v>
      </c>
      <c r="F23" s="12">
        <f t="shared" si="5"/>
        <v>757</v>
      </c>
      <c r="G23" s="12">
        <f t="shared" si="5"/>
        <v>1560</v>
      </c>
      <c r="H23" s="12">
        <f t="shared" si="5"/>
        <v>-255</v>
      </c>
      <c r="I23" s="12">
        <f t="shared" si="5"/>
        <v>1147</v>
      </c>
      <c r="J23" s="12">
        <f t="shared" si="5"/>
        <v>268</v>
      </c>
      <c r="K23" s="12">
        <f t="shared" si="5"/>
        <v>299</v>
      </c>
      <c r="L23" s="12">
        <f t="shared" si="5"/>
        <v>3406</v>
      </c>
      <c r="M23" s="12">
        <f t="shared" si="5"/>
        <v>622</v>
      </c>
      <c r="N23" s="22">
        <f t="shared" si="5"/>
        <v>139</v>
      </c>
      <c r="O23" s="20">
        <f>SUM(C23:N23)</f>
        <v>13609</v>
      </c>
    </row>
    <row r="24" spans="1:15" ht="18" customHeight="1" x14ac:dyDescent="0.15">
      <c r="B24" s="204" t="s">
        <v>78</v>
      </c>
      <c r="C24" s="12">
        <f t="shared" ref="C24:N24" si="6">C6-C16</f>
        <v>71</v>
      </c>
      <c r="D24" s="12">
        <f t="shared" si="6"/>
        <v>80</v>
      </c>
      <c r="E24" s="12">
        <f t="shared" si="6"/>
        <v>0</v>
      </c>
      <c r="F24" s="12">
        <f t="shared" si="6"/>
        <v>60</v>
      </c>
      <c r="G24" s="12">
        <f t="shared" si="6"/>
        <v>-13</v>
      </c>
      <c r="H24" s="12">
        <f t="shared" si="6"/>
        <v>3</v>
      </c>
      <c r="I24" s="12">
        <f t="shared" si="6"/>
        <v>24</v>
      </c>
      <c r="J24" s="12">
        <f t="shared" si="6"/>
        <v>7</v>
      </c>
      <c r="K24" s="12">
        <f t="shared" si="6"/>
        <v>-12</v>
      </c>
      <c r="L24" s="12">
        <f t="shared" si="6"/>
        <v>55</v>
      </c>
      <c r="M24" s="12">
        <f t="shared" si="6"/>
        <v>-34</v>
      </c>
      <c r="N24" s="22">
        <f t="shared" si="6"/>
        <v>33</v>
      </c>
      <c r="O24" s="20">
        <f>SUM(C24:N24)</f>
        <v>274</v>
      </c>
    </row>
    <row r="25" spans="1:15" ht="18" customHeight="1" thickBot="1" x14ac:dyDescent="0.2">
      <c r="B25" s="206" t="s">
        <v>1</v>
      </c>
      <c r="C25" s="15">
        <f t="shared" ref="C25:N25" si="7">C7-C17</f>
        <v>12932</v>
      </c>
      <c r="D25" s="15">
        <f t="shared" si="7"/>
        <v>7723</v>
      </c>
      <c r="E25" s="15">
        <f t="shared" si="7"/>
        <v>513</v>
      </c>
      <c r="F25" s="15">
        <f t="shared" si="7"/>
        <v>2087</v>
      </c>
      <c r="G25" s="15">
        <f t="shared" si="7"/>
        <v>7582</v>
      </c>
      <c r="H25" s="15">
        <f t="shared" si="7"/>
        <v>-550</v>
      </c>
      <c r="I25" s="15">
        <f t="shared" si="7"/>
        <v>3849</v>
      </c>
      <c r="J25" s="15">
        <f t="shared" si="7"/>
        <v>207</v>
      </c>
      <c r="K25" s="15">
        <f t="shared" si="7"/>
        <v>1331</v>
      </c>
      <c r="L25" s="15">
        <f t="shared" si="7"/>
        <v>14522</v>
      </c>
      <c r="M25" s="15">
        <f t="shared" si="7"/>
        <v>3118</v>
      </c>
      <c r="N25" s="23">
        <f t="shared" si="7"/>
        <v>150</v>
      </c>
      <c r="O25" s="21">
        <f>SUM(C25:N25)</f>
        <v>53464</v>
      </c>
    </row>
    <row r="26" spans="1:15" ht="18" customHeight="1" x14ac:dyDescent="0.15">
      <c r="A26" s="48"/>
      <c r="B26" s="207"/>
      <c r="C26" s="48"/>
      <c r="D26" s="48"/>
      <c r="E26" s="48"/>
      <c r="F26" s="48"/>
      <c r="G26" s="48"/>
      <c r="H26" s="48"/>
      <c r="I26" s="48"/>
    </row>
    <row r="27" spans="1:15" ht="18" customHeight="1" thickBot="1" x14ac:dyDescent="0.2">
      <c r="A27" s="222" t="s">
        <v>147</v>
      </c>
      <c r="B27" s="222"/>
      <c r="C27" s="222"/>
      <c r="D27" s="222"/>
      <c r="E27" s="1"/>
      <c r="F27" s="1"/>
      <c r="G27" s="1"/>
      <c r="H27" s="421" t="s">
        <v>148</v>
      </c>
      <c r="I27" s="421"/>
    </row>
    <row r="28" spans="1:15" ht="18" customHeight="1" x14ac:dyDescent="0.15">
      <c r="A28" s="49"/>
      <c r="B28" s="208" t="s">
        <v>2</v>
      </c>
      <c r="C28" s="28" t="s">
        <v>83</v>
      </c>
      <c r="D28" s="29" t="s">
        <v>84</v>
      </c>
      <c r="E28" s="29" t="s">
        <v>85</v>
      </c>
      <c r="F28" s="30" t="s">
        <v>104</v>
      </c>
      <c r="G28" s="31" t="s">
        <v>0</v>
      </c>
      <c r="H28" s="208" t="s">
        <v>2</v>
      </c>
      <c r="I28" s="28" t="s">
        <v>83</v>
      </c>
      <c r="J28" s="29" t="s">
        <v>84</v>
      </c>
      <c r="K28" s="29" t="s">
        <v>85</v>
      </c>
      <c r="L28" s="30" t="s">
        <v>104</v>
      </c>
      <c r="M28" s="31" t="s">
        <v>0</v>
      </c>
    </row>
    <row r="29" spans="1:15" ht="18" customHeight="1" x14ac:dyDescent="0.15">
      <c r="A29" s="49"/>
      <c r="B29" s="209" t="s">
        <v>256</v>
      </c>
      <c r="C29" s="271">
        <v>6147</v>
      </c>
      <c r="D29" s="271">
        <v>1752</v>
      </c>
      <c r="E29" s="160">
        <v>50347</v>
      </c>
      <c r="F29" s="272">
        <v>1785</v>
      </c>
      <c r="G29" s="273">
        <f>SUM(C29:F29)</f>
        <v>60031</v>
      </c>
      <c r="H29" s="209" t="s">
        <v>256</v>
      </c>
      <c r="I29" s="271">
        <v>36499</v>
      </c>
      <c r="J29" s="271">
        <v>7865</v>
      </c>
      <c r="K29" s="160">
        <v>204501</v>
      </c>
      <c r="L29" s="272">
        <v>9731</v>
      </c>
      <c r="M29" s="35">
        <f>SUM(I29:L29)</f>
        <v>258596</v>
      </c>
    </row>
    <row r="30" spans="1:15" ht="18" customHeight="1" thickBot="1" x14ac:dyDescent="0.2">
      <c r="A30" s="49"/>
      <c r="B30" s="209" t="s">
        <v>169</v>
      </c>
      <c r="C30" s="32">
        <v>4260</v>
      </c>
      <c r="D30" s="32">
        <v>1392</v>
      </c>
      <c r="E30" s="33">
        <v>39344</v>
      </c>
      <c r="F30" s="34">
        <v>1426</v>
      </c>
      <c r="G30" s="35">
        <f>SUM(C30:F30)</f>
        <v>46422</v>
      </c>
      <c r="H30" s="209" t="s">
        <v>170</v>
      </c>
      <c r="I30" s="32">
        <v>25597</v>
      </c>
      <c r="J30" s="32">
        <v>5419</v>
      </c>
      <c r="K30" s="33">
        <v>165138</v>
      </c>
      <c r="L30" s="34">
        <v>6869</v>
      </c>
      <c r="M30" s="35">
        <f>SUM(I30:L30)</f>
        <v>203023</v>
      </c>
    </row>
    <row r="31" spans="1:15" ht="18" customHeight="1" thickTop="1" thickBot="1" x14ac:dyDescent="0.2">
      <c r="A31" s="49"/>
      <c r="B31" s="210" t="s">
        <v>71</v>
      </c>
      <c r="C31" s="36">
        <f>C29-C30</f>
        <v>1887</v>
      </c>
      <c r="D31" s="36">
        <f>D29-D30</f>
        <v>360</v>
      </c>
      <c r="E31" s="36">
        <f>E29-E30</f>
        <v>11003</v>
      </c>
      <c r="F31" s="36">
        <f>F29-F30</f>
        <v>359</v>
      </c>
      <c r="G31" s="37">
        <f>SUM(G29-G30)</f>
        <v>13609</v>
      </c>
      <c r="H31" s="210" t="s">
        <v>71</v>
      </c>
      <c r="I31" s="36">
        <f>I29-I30</f>
        <v>10902</v>
      </c>
      <c r="J31" s="36">
        <f>J29-J30</f>
        <v>2446</v>
      </c>
      <c r="K31" s="36">
        <f>K29-K30</f>
        <v>39363</v>
      </c>
      <c r="L31" s="36">
        <f>L29-L30</f>
        <v>2862</v>
      </c>
      <c r="M31" s="37">
        <f>SUM(M29-M30)</f>
        <v>55573</v>
      </c>
    </row>
    <row r="32" spans="1:15" ht="20.100000000000001" customHeight="1" x14ac:dyDescent="0.15">
      <c r="A32" s="48"/>
      <c r="B32" s="207"/>
      <c r="C32" s="48"/>
      <c r="D32" s="48"/>
      <c r="E32" s="48"/>
      <c r="F32" s="48"/>
      <c r="G32" s="48"/>
      <c r="H32" s="48"/>
      <c r="I32" s="48"/>
    </row>
  </sheetData>
  <mergeCells count="3">
    <mergeCell ref="H27:I27"/>
    <mergeCell ref="B21:O21"/>
    <mergeCell ref="B12:O12"/>
  </mergeCells>
  <phoneticPr fontId="5"/>
  <pageMargins left="0.70866141732283472" right="0.70866141732283472" top="0.74803149606299213" bottom="0.35433070866141736" header="0.31496062992125984" footer="0.31496062992125984"/>
  <pageSetup paperSize="9" orientation="landscape" r:id="rId1"/>
  <headerFooter>
    <oddFooter xml:space="preserve">&amp;C&amp;P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3"/>
  <sheetViews>
    <sheetView topLeftCell="A7" zoomScaleNormal="100" workbookViewId="0">
      <selection activeCell="E25" sqref="E25"/>
    </sheetView>
  </sheetViews>
  <sheetFormatPr defaultRowHeight="17.100000000000001" customHeight="1" x14ac:dyDescent="0.15"/>
  <cols>
    <col min="1" max="1" width="2.75" style="17" customWidth="1"/>
    <col min="2" max="9" width="9.625" style="17" customWidth="1"/>
    <col min="10" max="10" width="11" style="17" customWidth="1"/>
    <col min="11" max="11" width="12.5" style="17" bestFit="1" customWidth="1"/>
    <col min="12" max="12" width="12.5" style="17" customWidth="1"/>
    <col min="13" max="13" width="11.75" style="17" customWidth="1"/>
    <col min="14" max="16384" width="9" style="17"/>
  </cols>
  <sheetData>
    <row r="1" spans="1:15" ht="17.100000000000001" customHeight="1" thickBot="1" x14ac:dyDescent="0.2">
      <c r="A1" s="423" t="s">
        <v>105</v>
      </c>
      <c r="B1" s="423"/>
      <c r="C1" s="423"/>
      <c r="D1" s="423"/>
      <c r="E1" s="423"/>
      <c r="F1" s="423"/>
      <c r="G1" s="423"/>
      <c r="H1" s="423"/>
      <c r="I1" s="423"/>
      <c r="J1" s="423"/>
      <c r="K1" s="52"/>
      <c r="L1" s="52"/>
      <c r="M1" s="52"/>
    </row>
    <row r="2" spans="1:15" ht="17.100000000000001" customHeight="1" thickBot="1" x14ac:dyDescent="0.2">
      <c r="A2" s="65"/>
      <c r="B2" s="44" t="s">
        <v>2</v>
      </c>
      <c r="C2" s="45" t="s">
        <v>86</v>
      </c>
      <c r="D2" s="46" t="s">
        <v>83</v>
      </c>
      <c r="E2" s="46" t="s">
        <v>84</v>
      </c>
      <c r="F2" s="46" t="s">
        <v>114</v>
      </c>
      <c r="G2" s="46" t="s">
        <v>115</v>
      </c>
      <c r="H2" s="47" t="s">
        <v>116</v>
      </c>
      <c r="I2" s="178" t="s">
        <v>0</v>
      </c>
      <c r="J2" s="176" t="s">
        <v>106</v>
      </c>
      <c r="K2" s="52"/>
      <c r="L2" s="52"/>
    </row>
    <row r="3" spans="1:15" ht="17.100000000000001" customHeight="1" thickTop="1" thickBot="1" x14ac:dyDescent="0.2">
      <c r="A3" s="65"/>
      <c r="B3" s="38" t="s">
        <v>257</v>
      </c>
      <c r="C3" s="274">
        <v>203</v>
      </c>
      <c r="D3" s="275">
        <v>1073</v>
      </c>
      <c r="E3" s="275">
        <v>1688</v>
      </c>
      <c r="F3" s="275">
        <v>16067</v>
      </c>
      <c r="G3" s="275">
        <v>2347</v>
      </c>
      <c r="H3" s="276">
        <v>3470</v>
      </c>
      <c r="I3" s="277">
        <f>SUM(C3:H3)</f>
        <v>24848</v>
      </c>
      <c r="J3" s="278">
        <v>100</v>
      </c>
      <c r="K3" s="52"/>
      <c r="L3" s="52"/>
    </row>
    <row r="4" spans="1:15" ht="17.100000000000001" customHeight="1" thickTop="1" thickBot="1" x14ac:dyDescent="0.2">
      <c r="A4" s="65"/>
      <c r="B4" s="38" t="s">
        <v>171</v>
      </c>
      <c r="C4" s="274">
        <v>171</v>
      </c>
      <c r="D4" s="275">
        <v>1104</v>
      </c>
      <c r="E4" s="275">
        <v>1777</v>
      </c>
      <c r="F4" s="275">
        <v>15329</v>
      </c>
      <c r="G4" s="275">
        <v>2290</v>
      </c>
      <c r="H4" s="276">
        <v>3077</v>
      </c>
      <c r="I4" s="277">
        <f>SUM(C4:H4)</f>
        <v>23748</v>
      </c>
      <c r="J4" s="278">
        <v>97</v>
      </c>
      <c r="K4" s="52"/>
      <c r="L4" s="52"/>
    </row>
    <row r="5" spans="1:15" ht="17.100000000000001" customHeight="1" thickTop="1" thickBot="1" x14ac:dyDescent="0.2">
      <c r="A5" s="65"/>
      <c r="B5" s="39" t="s">
        <v>71</v>
      </c>
      <c r="C5" s="40">
        <f t="shared" ref="C5:I5" si="0">SUM(C3-C4)</f>
        <v>32</v>
      </c>
      <c r="D5" s="41">
        <f t="shared" si="0"/>
        <v>-31</v>
      </c>
      <c r="E5" s="41">
        <f t="shared" si="0"/>
        <v>-89</v>
      </c>
      <c r="F5" s="41">
        <f t="shared" si="0"/>
        <v>738</v>
      </c>
      <c r="G5" s="42">
        <f t="shared" si="0"/>
        <v>57</v>
      </c>
      <c r="H5" s="43">
        <f t="shared" si="0"/>
        <v>393</v>
      </c>
      <c r="I5" s="179">
        <f t="shared" si="0"/>
        <v>1100</v>
      </c>
      <c r="J5" s="177">
        <f>SUM(J3-J4)</f>
        <v>3</v>
      </c>
      <c r="K5" s="52"/>
      <c r="L5" s="52"/>
    </row>
    <row r="6" spans="1:15" ht="12.75" customHeight="1" x14ac:dyDescent="0.15">
      <c r="A6" s="52"/>
      <c r="B6" s="53"/>
      <c r="C6" s="53"/>
      <c r="D6" s="53"/>
      <c r="E6" s="53"/>
      <c r="F6" s="53"/>
      <c r="G6" s="53"/>
      <c r="H6" s="53"/>
      <c r="I6" s="53"/>
      <c r="J6" s="53"/>
      <c r="K6" s="52"/>
      <c r="L6" s="52"/>
      <c r="M6" s="52"/>
    </row>
    <row r="7" spans="1:15" ht="17.100000000000001" customHeight="1" thickBot="1" x14ac:dyDescent="0.2">
      <c r="A7" s="424" t="s">
        <v>87</v>
      </c>
      <c r="B7" s="424"/>
      <c r="C7" s="424"/>
      <c r="D7" s="424"/>
      <c r="E7" s="424"/>
      <c r="F7" s="424"/>
      <c r="G7" s="424"/>
      <c r="H7" s="424"/>
      <c r="I7" s="424"/>
      <c r="J7" s="424"/>
      <c r="K7" s="52"/>
      <c r="L7" s="52"/>
      <c r="M7" s="52"/>
    </row>
    <row r="8" spans="1:15" ht="17.100000000000001" customHeight="1" x14ac:dyDescent="0.15">
      <c r="A8" s="65"/>
      <c r="B8" s="66" t="s">
        <v>88</v>
      </c>
      <c r="C8" s="67" t="s">
        <v>89</v>
      </c>
      <c r="D8" s="67" t="s">
        <v>90</v>
      </c>
      <c r="E8" s="67" t="s">
        <v>13</v>
      </c>
      <c r="F8" s="67" t="s">
        <v>91</v>
      </c>
      <c r="G8" s="154" t="s">
        <v>92</v>
      </c>
      <c r="H8" s="154" t="s">
        <v>144</v>
      </c>
      <c r="I8" s="218" t="s">
        <v>145</v>
      </c>
      <c r="J8" s="68" t="s">
        <v>0</v>
      </c>
      <c r="K8" s="69"/>
      <c r="L8" s="70"/>
      <c r="M8" s="53"/>
      <c r="N8" s="52"/>
      <c r="O8" s="52"/>
    </row>
    <row r="9" spans="1:15" ht="17.100000000000001" customHeight="1" thickBot="1" x14ac:dyDescent="0.2">
      <c r="A9" s="65"/>
      <c r="B9" s="71" t="s">
        <v>93</v>
      </c>
      <c r="C9" s="279">
        <v>143854</v>
      </c>
      <c r="D9" s="279">
        <v>89168</v>
      </c>
      <c r="E9" s="279">
        <v>2525</v>
      </c>
      <c r="F9" s="279">
        <v>16835</v>
      </c>
      <c r="G9" s="280">
        <v>3756</v>
      </c>
      <c r="H9" s="280">
        <v>60</v>
      </c>
      <c r="I9" s="281">
        <v>289</v>
      </c>
      <c r="J9" s="282">
        <f>SUM(C9:I9)</f>
        <v>256487</v>
      </c>
      <c r="K9" s="72"/>
      <c r="L9" s="72"/>
      <c r="M9" s="53"/>
      <c r="N9" s="52"/>
      <c r="O9" s="52"/>
    </row>
    <row r="10" spans="1:15" ht="17.100000000000001" customHeight="1" thickTop="1" thickBot="1" x14ac:dyDescent="0.2">
      <c r="A10" s="65"/>
      <c r="B10" s="73" t="s">
        <v>117</v>
      </c>
      <c r="C10" s="283">
        <f>C9/J9</f>
        <v>0.56086273378377849</v>
      </c>
      <c r="D10" s="283">
        <f>D9/J9</f>
        <v>0.34765114801140018</v>
      </c>
      <c r="E10" s="283">
        <f>E9/J9</f>
        <v>9.8445535251299281E-3</v>
      </c>
      <c r="F10" s="283">
        <f>F9/J9</f>
        <v>6.5636854889331617E-2</v>
      </c>
      <c r="G10" s="284">
        <f>G9/J9</f>
        <v>1.4644017045698222E-2</v>
      </c>
      <c r="H10" s="284">
        <f>H9/J9</f>
        <v>2.3392998475556267E-4</v>
      </c>
      <c r="I10" s="284">
        <f>I9/J9</f>
        <v>1.1267627599059601E-3</v>
      </c>
      <c r="J10" s="285">
        <f>SUM(C10:I10)</f>
        <v>0.99999999999999989</v>
      </c>
      <c r="K10" s="74"/>
      <c r="L10" s="51"/>
      <c r="M10" s="54"/>
      <c r="N10" s="52"/>
      <c r="O10" s="52"/>
    </row>
    <row r="11" spans="1:15" ht="14.25" customHeight="1" x14ac:dyDescent="0.15">
      <c r="A11" s="52"/>
      <c r="B11" s="53"/>
      <c r="C11" s="53"/>
      <c r="D11" s="56"/>
      <c r="E11" s="53"/>
      <c r="F11" s="53"/>
      <c r="G11" s="53"/>
      <c r="H11" s="53"/>
      <c r="I11" s="53"/>
      <c r="J11" s="53"/>
      <c r="K11" s="52"/>
      <c r="L11" s="57"/>
      <c r="M11" s="57"/>
    </row>
    <row r="12" spans="1:15" ht="17.100000000000001" customHeight="1" thickBot="1" x14ac:dyDescent="0.2">
      <c r="A12" s="75" t="s">
        <v>108</v>
      </c>
      <c r="B12" s="75"/>
      <c r="C12" s="75"/>
      <c r="D12" s="75"/>
      <c r="E12" s="75"/>
      <c r="F12" s="75"/>
      <c r="G12" s="75"/>
      <c r="H12" s="75"/>
      <c r="I12" s="27"/>
      <c r="J12" s="27"/>
      <c r="K12" s="52"/>
      <c r="L12" s="57"/>
      <c r="M12" s="57"/>
    </row>
    <row r="13" spans="1:15" s="26" customFormat="1" ht="17.100000000000001" customHeight="1" x14ac:dyDescent="0.15">
      <c r="A13" s="76"/>
      <c r="B13" s="425"/>
      <c r="C13" s="426"/>
      <c r="D13" s="77" t="s">
        <v>4</v>
      </c>
      <c r="E13" s="78" t="s">
        <v>5</v>
      </c>
      <c r="F13" s="79" t="s">
        <v>106</v>
      </c>
      <c r="G13" s="223" t="s">
        <v>173</v>
      </c>
      <c r="H13" s="80" t="s">
        <v>0</v>
      </c>
      <c r="I13" s="81"/>
      <c r="J13" s="59"/>
      <c r="K13" s="59"/>
      <c r="L13" s="58"/>
      <c r="M13" s="60"/>
      <c r="N13" s="60"/>
    </row>
    <row r="14" spans="1:15" ht="17.100000000000001" customHeight="1" x14ac:dyDescent="0.15">
      <c r="A14" s="65"/>
      <c r="B14" s="436" t="s">
        <v>107</v>
      </c>
      <c r="C14" s="437"/>
      <c r="D14" s="180">
        <v>4344</v>
      </c>
      <c r="E14" s="286">
        <v>1748</v>
      </c>
      <c r="F14" s="286">
        <v>54</v>
      </c>
      <c r="G14" s="181">
        <v>26</v>
      </c>
      <c r="H14" s="83">
        <f>SUM(D14:G14)</f>
        <v>6172</v>
      </c>
      <c r="I14" s="72"/>
      <c r="J14" s="53"/>
      <c r="K14" s="53"/>
      <c r="L14" s="52"/>
      <c r="M14" s="53"/>
      <c r="N14" s="53"/>
    </row>
    <row r="15" spans="1:15" ht="17.100000000000001" customHeight="1" thickBot="1" x14ac:dyDescent="0.2">
      <c r="A15" s="65"/>
      <c r="B15" s="438" t="s">
        <v>1</v>
      </c>
      <c r="C15" s="439"/>
      <c r="D15" s="315">
        <v>183438</v>
      </c>
      <c r="E15" s="316">
        <v>65293</v>
      </c>
      <c r="F15" s="287">
        <v>7638</v>
      </c>
      <c r="G15" s="281">
        <v>118</v>
      </c>
      <c r="H15" s="83">
        <f>SUM(D15:G15)</f>
        <v>256487</v>
      </c>
      <c r="I15" s="72"/>
      <c r="J15" s="53"/>
      <c r="K15" s="53"/>
      <c r="L15" s="52"/>
      <c r="M15" s="53"/>
      <c r="N15" s="53"/>
    </row>
    <row r="16" spans="1:15" ht="17.100000000000001" customHeight="1" thickTop="1" thickBot="1" x14ac:dyDescent="0.2">
      <c r="A16" s="65"/>
      <c r="B16" s="433" t="s">
        <v>109</v>
      </c>
      <c r="C16" s="434"/>
      <c r="D16" s="84">
        <f>D15/D14</f>
        <v>42.22790055248619</v>
      </c>
      <c r="E16" s="84">
        <f>E15/E14</f>
        <v>37.352974828375288</v>
      </c>
      <c r="F16" s="85">
        <f>F15/F14</f>
        <v>141.44444444444446</v>
      </c>
      <c r="G16" s="85">
        <f>G15/G14</f>
        <v>4.5384615384615383</v>
      </c>
      <c r="H16" s="86">
        <f>H15/H14</f>
        <v>41.556545690213866</v>
      </c>
      <c r="I16" s="72"/>
      <c r="J16" s="53"/>
      <c r="K16" s="53"/>
      <c r="L16" s="52"/>
      <c r="M16" s="53"/>
      <c r="N16" s="53"/>
    </row>
    <row r="17" spans="1:14" ht="12.75" customHeight="1" x14ac:dyDescent="0.15">
      <c r="A17" s="52"/>
      <c r="B17" s="55"/>
      <c r="C17" s="55"/>
      <c r="D17" s="53"/>
      <c r="E17" s="53"/>
      <c r="F17" s="53"/>
      <c r="G17" s="53"/>
      <c r="H17" s="53"/>
      <c r="I17" s="53"/>
      <c r="J17" s="53"/>
      <c r="K17" s="52"/>
      <c r="L17" s="53"/>
      <c r="M17" s="53"/>
    </row>
    <row r="18" spans="1:14" ht="17.100000000000001" customHeight="1" thickBot="1" x14ac:dyDescent="0.2">
      <c r="A18" s="65" t="s">
        <v>72</v>
      </c>
      <c r="B18" s="65"/>
      <c r="C18" s="65"/>
      <c r="D18" s="65"/>
      <c r="E18" s="185"/>
      <c r="F18" s="185"/>
      <c r="G18" s="185"/>
      <c r="H18" s="185"/>
      <c r="I18" s="186"/>
      <c r="J18" s="52"/>
      <c r="K18" s="52"/>
      <c r="L18" s="52"/>
      <c r="M18" s="52"/>
    </row>
    <row r="19" spans="1:14" ht="17.100000000000001" customHeight="1" x14ac:dyDescent="0.15">
      <c r="A19" s="52"/>
      <c r="B19" s="431" t="s">
        <v>2</v>
      </c>
      <c r="C19" s="427" t="s">
        <v>7</v>
      </c>
      <c r="D19" s="428"/>
      <c r="E19" s="429" t="s">
        <v>10</v>
      </c>
      <c r="F19" s="430"/>
      <c r="G19" s="440" t="s">
        <v>94</v>
      </c>
      <c r="H19" s="441"/>
      <c r="I19" s="187"/>
      <c r="J19" s="62"/>
      <c r="K19" s="61"/>
      <c r="L19" s="57"/>
      <c r="M19" s="52"/>
    </row>
    <row r="20" spans="1:14" ht="17.100000000000001" customHeight="1" x14ac:dyDescent="0.15">
      <c r="A20" s="52"/>
      <c r="B20" s="432"/>
      <c r="C20" s="149" t="s">
        <v>8</v>
      </c>
      <c r="D20" s="150" t="s">
        <v>9</v>
      </c>
      <c r="E20" s="188" t="s">
        <v>8</v>
      </c>
      <c r="F20" s="189" t="s">
        <v>9</v>
      </c>
      <c r="G20" s="190" t="s">
        <v>79</v>
      </c>
      <c r="H20" s="191" t="s">
        <v>80</v>
      </c>
      <c r="I20" s="192"/>
      <c r="J20" s="57"/>
      <c r="K20" s="57"/>
      <c r="L20" s="435"/>
      <c r="M20" s="435"/>
    </row>
    <row r="21" spans="1:14" ht="17.100000000000001" customHeight="1" x14ac:dyDescent="0.15">
      <c r="A21" s="52"/>
      <c r="B21" s="317" t="s">
        <v>255</v>
      </c>
      <c r="C21" s="180">
        <v>26</v>
      </c>
      <c r="D21" s="181">
        <v>118</v>
      </c>
      <c r="E21" s="182">
        <v>28</v>
      </c>
      <c r="F21" s="181">
        <v>293</v>
      </c>
      <c r="G21" s="193">
        <v>163</v>
      </c>
      <c r="H21" s="194">
        <v>132080</v>
      </c>
      <c r="I21" s="192"/>
      <c r="J21" s="57"/>
      <c r="K21" s="57"/>
      <c r="L21" s="435"/>
      <c r="M21" s="435"/>
    </row>
    <row r="22" spans="1:14" ht="17.100000000000001" customHeight="1" thickBot="1" x14ac:dyDescent="0.2">
      <c r="A22" s="52"/>
      <c r="B22" s="323" t="s">
        <v>175</v>
      </c>
      <c r="C22" s="324">
        <v>26</v>
      </c>
      <c r="D22" s="325">
        <v>90</v>
      </c>
      <c r="E22" s="326">
        <v>20</v>
      </c>
      <c r="F22" s="325">
        <v>233</v>
      </c>
      <c r="G22" s="327">
        <v>119</v>
      </c>
      <c r="H22" s="328">
        <v>96490</v>
      </c>
      <c r="I22" s="195"/>
      <c r="J22" s="57"/>
      <c r="K22" s="57"/>
      <c r="L22" s="52"/>
      <c r="M22" s="63"/>
    </row>
    <row r="23" spans="1:14" ht="17.100000000000001" customHeight="1" x14ac:dyDescent="0.15">
      <c r="A23" s="52"/>
      <c r="B23" s="55"/>
      <c r="C23" s="53"/>
      <c r="D23" s="53"/>
      <c r="E23" s="54"/>
      <c r="F23" s="54"/>
      <c r="G23" s="192"/>
      <c r="H23" s="192"/>
      <c r="I23" s="196"/>
      <c r="J23" s="64"/>
      <c r="K23" s="64"/>
      <c r="L23" s="52"/>
      <c r="M23" s="63"/>
    </row>
    <row r="24" spans="1:14" ht="17.100000000000001" customHeight="1" thickBot="1" x14ac:dyDescent="0.2">
      <c r="A24" s="65" t="s">
        <v>73</v>
      </c>
      <c r="B24" s="65"/>
      <c r="C24" s="65"/>
      <c r="D24" s="65"/>
      <c r="E24" s="185"/>
      <c r="F24" s="186"/>
      <c r="G24" s="186"/>
      <c r="H24" s="186"/>
      <c r="I24" s="186"/>
      <c r="J24" s="52"/>
      <c r="K24" s="52"/>
      <c r="L24" s="52"/>
      <c r="M24" s="52"/>
    </row>
    <row r="25" spans="1:14" ht="17.100000000000001" customHeight="1" x14ac:dyDescent="0.15">
      <c r="A25" s="65"/>
      <c r="B25" s="220" t="s">
        <v>2</v>
      </c>
      <c r="C25" s="219" t="s">
        <v>11</v>
      </c>
      <c r="D25" s="152" t="s">
        <v>12</v>
      </c>
      <c r="E25" s="185"/>
      <c r="F25" s="186"/>
      <c r="G25" s="186"/>
      <c r="H25" s="186"/>
      <c r="I25" s="186"/>
      <c r="J25" s="52"/>
      <c r="K25" s="55"/>
      <c r="L25" s="55"/>
      <c r="M25" s="55"/>
    </row>
    <row r="26" spans="1:14" ht="17.100000000000001" customHeight="1" x14ac:dyDescent="0.15">
      <c r="A26" s="65"/>
      <c r="B26" s="221" t="s">
        <v>255</v>
      </c>
      <c r="C26" s="180">
        <v>714</v>
      </c>
      <c r="D26" s="288">
        <v>5852</v>
      </c>
      <c r="E26" s="65"/>
      <c r="F26" s="52"/>
      <c r="G26" s="52"/>
      <c r="H26" s="52"/>
      <c r="I26" s="52"/>
      <c r="J26" s="52"/>
      <c r="K26" s="55"/>
      <c r="L26" s="53"/>
      <c r="M26" s="53"/>
    </row>
    <row r="27" spans="1:14" ht="17.100000000000001" customHeight="1" x14ac:dyDescent="0.15">
      <c r="A27" s="65"/>
      <c r="B27" s="268" t="s">
        <v>175</v>
      </c>
      <c r="C27" s="151">
        <v>613</v>
      </c>
      <c r="D27" s="153">
        <v>7443</v>
      </c>
      <c r="E27" s="65"/>
      <c r="F27" s="52"/>
      <c r="G27" s="52"/>
      <c r="H27" s="52"/>
      <c r="I27" s="52"/>
      <c r="J27" s="52"/>
      <c r="K27" s="55"/>
      <c r="L27" s="53"/>
      <c r="M27" s="53"/>
    </row>
    <row r="28" spans="1:14" ht="17.100000000000001" customHeight="1" x14ac:dyDescent="0.1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1:14" ht="17.100000000000001" customHeight="1" thickBot="1" x14ac:dyDescent="0.2">
      <c r="A29" s="65" t="s">
        <v>74</v>
      </c>
      <c r="B29" s="65"/>
      <c r="C29" s="65"/>
      <c r="D29" s="65"/>
      <c r="E29" s="65"/>
      <c r="F29" s="65"/>
      <c r="G29" s="52"/>
      <c r="H29" s="65" t="s">
        <v>75</v>
      </c>
      <c r="I29" s="65"/>
      <c r="J29" s="65"/>
      <c r="K29" s="65"/>
      <c r="L29" s="52"/>
      <c r="M29" s="52"/>
    </row>
    <row r="30" spans="1:14" ht="17.100000000000001" customHeight="1" x14ac:dyDescent="0.15">
      <c r="A30" s="65"/>
      <c r="B30" s="245" t="s">
        <v>2</v>
      </c>
      <c r="C30" s="154" t="s">
        <v>3</v>
      </c>
      <c r="D30" s="243" t="s">
        <v>13</v>
      </c>
      <c r="E30" s="244" t="s">
        <v>14</v>
      </c>
      <c r="F30" s="155" t="s">
        <v>0</v>
      </c>
      <c r="G30" s="52"/>
      <c r="H30" s="255" t="s">
        <v>2</v>
      </c>
      <c r="I30" s="154" t="s">
        <v>6</v>
      </c>
      <c r="J30" s="224" t="s">
        <v>179</v>
      </c>
      <c r="K30" s="212" t="s">
        <v>137</v>
      </c>
      <c r="L30" s="65"/>
      <c r="M30" s="52"/>
      <c r="N30" s="55"/>
    </row>
    <row r="31" spans="1:14" ht="17.100000000000001" customHeight="1" x14ac:dyDescent="0.15">
      <c r="A31" s="65"/>
      <c r="B31" s="246" t="s">
        <v>257</v>
      </c>
      <c r="C31" s="289">
        <v>1200</v>
      </c>
      <c r="D31" s="290">
        <v>128</v>
      </c>
      <c r="E31" s="158">
        <v>840</v>
      </c>
      <c r="F31" s="291">
        <f>SUM(C31:E31)</f>
        <v>2168</v>
      </c>
      <c r="G31" s="52"/>
      <c r="H31" s="256" t="s">
        <v>257</v>
      </c>
      <c r="I31" s="82">
        <v>10441</v>
      </c>
      <c r="J31" s="82">
        <v>7887</v>
      </c>
      <c r="K31" s="197">
        <v>416</v>
      </c>
      <c r="L31" s="65"/>
      <c r="M31" s="52"/>
      <c r="N31" s="53"/>
    </row>
    <row r="32" spans="1:14" ht="17.100000000000001" customHeight="1" x14ac:dyDescent="0.15">
      <c r="A32" s="65"/>
      <c r="B32" s="268" t="s">
        <v>175</v>
      </c>
      <c r="C32" s="156">
        <v>1238</v>
      </c>
      <c r="D32" s="157">
        <v>69</v>
      </c>
      <c r="E32" s="158">
        <v>554</v>
      </c>
      <c r="F32" s="159">
        <f>SUM(C32:E32)</f>
        <v>1861</v>
      </c>
      <c r="G32" s="52"/>
      <c r="H32" s="268" t="s">
        <v>175</v>
      </c>
      <c r="I32" s="82">
        <v>8569</v>
      </c>
      <c r="J32" s="82">
        <v>6499</v>
      </c>
      <c r="K32" s="197">
        <v>306</v>
      </c>
      <c r="L32" s="65"/>
      <c r="M32" s="52"/>
      <c r="N32" s="53"/>
    </row>
    <row r="33" spans="11:11" ht="17.100000000000001" customHeight="1" x14ac:dyDescent="0.15">
      <c r="K33" s="65"/>
    </row>
  </sheetData>
  <mergeCells count="12">
    <mergeCell ref="L21:M21"/>
    <mergeCell ref="L20:M20"/>
    <mergeCell ref="B14:C14"/>
    <mergeCell ref="B15:C15"/>
    <mergeCell ref="G19:H19"/>
    <mergeCell ref="A1:J1"/>
    <mergeCell ref="A7:J7"/>
    <mergeCell ref="B13:C13"/>
    <mergeCell ref="C19:D19"/>
    <mergeCell ref="E19:F19"/>
    <mergeCell ref="B19:B20"/>
    <mergeCell ref="B16:C16"/>
  </mergeCells>
  <phoneticPr fontId="1"/>
  <pageMargins left="0.70866141732283472" right="0.70866141732283472" top="0.55118110236220474" bottom="0.55118110236220474" header="0.31496062992125984" footer="0.31496062992125984"/>
  <pageSetup paperSize="9" firstPageNumber="2" orientation="landscape" useFirstPageNumber="1" r:id="rId1"/>
  <headerFooter>
    <oddFooter xml:space="preserve"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34"/>
  <sheetViews>
    <sheetView topLeftCell="A10" zoomScale="90" zoomScaleNormal="90" workbookViewId="0">
      <selection activeCell="M19" sqref="M19"/>
    </sheetView>
  </sheetViews>
  <sheetFormatPr defaultColWidth="8.625" defaultRowHeight="20.100000000000001" customHeight="1" x14ac:dyDescent="0.15"/>
  <cols>
    <col min="1" max="1" width="2.125" style="4" customWidth="1"/>
    <col min="2" max="2" width="6" style="4" customWidth="1"/>
    <col min="3" max="3" width="9.5" style="4" customWidth="1"/>
    <col min="4" max="4" width="9.625" style="4" customWidth="1"/>
    <col min="5" max="5" width="9.375" style="4" customWidth="1"/>
    <col min="6" max="6" width="9.625" style="4" customWidth="1"/>
    <col min="7" max="7" width="10" style="4" customWidth="1"/>
    <col min="8" max="8" width="10.5" style="4" customWidth="1"/>
    <col min="9" max="9" width="10.875" style="4" customWidth="1"/>
    <col min="10" max="10" width="9.125" style="4" customWidth="1"/>
    <col min="11" max="11" width="11.25" style="4" customWidth="1"/>
    <col min="12" max="12" width="11.75" style="4" customWidth="1"/>
    <col min="13" max="13" width="11.5" style="4" customWidth="1"/>
    <col min="14" max="14" width="11.25" style="4" customWidth="1"/>
    <col min="15" max="28" width="8.625" style="340"/>
    <col min="29" max="16384" width="8.625" style="4"/>
  </cols>
  <sheetData>
    <row r="1" spans="1:28" ht="20.100000000000001" customHeight="1" thickBot="1" x14ac:dyDescent="0.2">
      <c r="B1" s="145" t="s">
        <v>37</v>
      </c>
      <c r="C1" s="145"/>
      <c r="D1" s="145"/>
      <c r="E1" s="145"/>
      <c r="F1" s="145"/>
      <c r="G1" s="145"/>
      <c r="H1" s="3"/>
      <c r="I1" s="3"/>
      <c r="J1" s="3"/>
      <c r="K1" s="3"/>
      <c r="L1" s="3"/>
      <c r="M1" s="3"/>
      <c r="N1" s="3"/>
    </row>
    <row r="2" spans="1:28" s="1" customFormat="1" ht="20.100000000000001" customHeight="1" x14ac:dyDescent="0.15">
      <c r="B2" s="442" t="s">
        <v>2</v>
      </c>
      <c r="C2" s="445" t="s">
        <v>46</v>
      </c>
      <c r="D2" s="445" t="s">
        <v>47</v>
      </c>
      <c r="E2" s="445" t="s">
        <v>48</v>
      </c>
      <c r="F2" s="445" t="s">
        <v>95</v>
      </c>
      <c r="G2" s="445" t="s">
        <v>49</v>
      </c>
      <c r="H2" s="445" t="s">
        <v>50</v>
      </c>
      <c r="I2" s="445" t="s">
        <v>51</v>
      </c>
      <c r="J2" s="445" t="s">
        <v>52</v>
      </c>
      <c r="K2" s="445" t="s">
        <v>96</v>
      </c>
      <c r="L2" s="445" t="s">
        <v>97</v>
      </c>
      <c r="M2" s="457" t="s">
        <v>98</v>
      </c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spans="1:28" s="1" customFormat="1" ht="20.100000000000001" customHeight="1" x14ac:dyDescent="0.15">
      <c r="B3" s="443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58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4" spans="1:28" s="1" customFormat="1" ht="20.100000000000001" customHeight="1" x14ac:dyDescent="0.15">
      <c r="B4" s="444"/>
      <c r="C4" s="146" t="s">
        <v>118</v>
      </c>
      <c r="D4" s="146" t="s">
        <v>119</v>
      </c>
      <c r="E4" s="146" t="s">
        <v>120</v>
      </c>
      <c r="F4" s="146" t="s">
        <v>121</v>
      </c>
      <c r="G4" s="146" t="s">
        <v>122</v>
      </c>
      <c r="H4" s="146" t="s">
        <v>123</v>
      </c>
      <c r="I4" s="146" t="s">
        <v>124</v>
      </c>
      <c r="J4" s="146" t="s">
        <v>125</v>
      </c>
      <c r="K4" s="146" t="s">
        <v>126</v>
      </c>
      <c r="L4" s="146" t="s">
        <v>127</v>
      </c>
      <c r="M4" s="147" t="s">
        <v>128</v>
      </c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</row>
    <row r="5" spans="1:28" s="1" customFormat="1" ht="20.100000000000001" customHeight="1" thickBot="1" x14ac:dyDescent="0.2">
      <c r="B5" s="148" t="s">
        <v>253</v>
      </c>
      <c r="C5" s="292">
        <v>41642</v>
      </c>
      <c r="D5" s="292">
        <v>185715</v>
      </c>
      <c r="E5" s="292">
        <v>5757</v>
      </c>
      <c r="F5" s="292">
        <v>60031</v>
      </c>
      <c r="G5" s="292">
        <v>256487</v>
      </c>
      <c r="H5" s="292">
        <v>9131945</v>
      </c>
      <c r="I5" s="293">
        <f>G5/F5</f>
        <v>4.2725758358181603</v>
      </c>
      <c r="J5" s="293">
        <f>G5/D5*100</f>
        <v>138.10785343133296</v>
      </c>
      <c r="K5" s="293">
        <f>D5/C5</f>
        <v>4.4598002017194176</v>
      </c>
      <c r="L5" s="293">
        <f>9719914/C5</f>
        <v>233.4161183420585</v>
      </c>
      <c r="M5" s="294">
        <f>G5/C5</f>
        <v>6.1593343259209448</v>
      </c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</row>
    <row r="6" spans="1:28" s="2" customFormat="1" ht="20.100000000000001" customHeight="1" thickTop="1" x14ac:dyDescent="0.15">
      <c r="B6" s="213" t="s">
        <v>180</v>
      </c>
      <c r="C6" s="214">
        <v>41821</v>
      </c>
      <c r="D6" s="214">
        <v>179969</v>
      </c>
      <c r="E6" s="214">
        <v>5540</v>
      </c>
      <c r="F6" s="214">
        <v>46422</v>
      </c>
      <c r="G6" s="214">
        <v>203023</v>
      </c>
      <c r="H6" s="214">
        <v>10019316.4</v>
      </c>
      <c r="I6" s="215">
        <f>G6/F6</f>
        <v>4.3734220843565552</v>
      </c>
      <c r="J6" s="215">
        <f>G6/D6*100</f>
        <v>112.80998394167885</v>
      </c>
      <c r="K6" s="215">
        <f>D6/C6</f>
        <v>4.3033165156261211</v>
      </c>
      <c r="L6" s="215">
        <f>9719914/C6</f>
        <v>232.41706319791493</v>
      </c>
      <c r="M6" s="216">
        <f>G6/C6</f>
        <v>4.8545706702374405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s="1" customFormat="1" ht="20.100000000000001" customHeight="1" x14ac:dyDescent="0.15">
      <c r="B7" s="269" t="s">
        <v>174</v>
      </c>
      <c r="C7" s="144">
        <v>42074</v>
      </c>
      <c r="D7" s="144">
        <v>174089</v>
      </c>
      <c r="E7" s="144">
        <v>7437</v>
      </c>
      <c r="F7" s="144">
        <v>66542</v>
      </c>
      <c r="G7" s="144">
        <v>267527</v>
      </c>
      <c r="H7" s="144">
        <v>9709914</v>
      </c>
      <c r="I7" s="142">
        <v>4.0204231913678576</v>
      </c>
      <c r="J7" s="142">
        <v>153.67254680077431</v>
      </c>
      <c r="K7" s="142">
        <v>4.1376859818415177</v>
      </c>
      <c r="L7" s="142">
        <v>231.01948947093217</v>
      </c>
      <c r="M7" s="143">
        <v>6.3584874269144844</v>
      </c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</row>
    <row r="8" spans="1:28" s="1" customFormat="1" ht="20.100000000000001" customHeight="1" x14ac:dyDescent="0.15">
      <c r="B8" s="269">
        <v>30</v>
      </c>
      <c r="C8" s="144">
        <v>42344</v>
      </c>
      <c r="D8" s="144">
        <v>167778</v>
      </c>
      <c r="E8" s="144">
        <v>7094</v>
      </c>
      <c r="F8" s="144">
        <v>65320</v>
      </c>
      <c r="G8" s="144">
        <v>255343</v>
      </c>
      <c r="H8" s="144">
        <v>10478955</v>
      </c>
      <c r="I8" s="142">
        <v>3.9091090018371095</v>
      </c>
      <c r="J8" s="142">
        <v>152.1909904755093</v>
      </c>
      <c r="K8" s="142">
        <v>3.9622614774230116</v>
      </c>
      <c r="L8" s="142">
        <v>247.47201492537314</v>
      </c>
      <c r="M8" s="143">
        <v>6.03020498771963</v>
      </c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</row>
    <row r="9" spans="1:28" s="1" customFormat="1" ht="20.100000000000001" customHeight="1" x14ac:dyDescent="0.15">
      <c r="B9" s="269">
        <v>29</v>
      </c>
      <c r="C9" s="144">
        <v>42532</v>
      </c>
      <c r="D9" s="144">
        <v>155431</v>
      </c>
      <c r="E9" s="144">
        <v>11326</v>
      </c>
      <c r="F9" s="144">
        <v>65150</v>
      </c>
      <c r="G9" s="144">
        <v>254723</v>
      </c>
      <c r="H9" s="144">
        <v>10099758</v>
      </c>
      <c r="I9" s="142">
        <v>3.9097927858787416</v>
      </c>
      <c r="J9" s="142">
        <v>163.88172243632221</v>
      </c>
      <c r="K9" s="142">
        <v>3.6544484153108248</v>
      </c>
      <c r="L9" s="142">
        <v>237.46256935954105</v>
      </c>
      <c r="M9" s="143">
        <v>5.9889730085582622</v>
      </c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</row>
    <row r="10" spans="1:28" s="2" customFormat="1" ht="15.95" customHeight="1" x14ac:dyDescent="0.15">
      <c r="B10" s="87"/>
      <c r="C10" s="1" t="s">
        <v>269</v>
      </c>
      <c r="D10" s="87"/>
      <c r="E10" s="184"/>
      <c r="F10" s="184"/>
      <c r="G10" s="184"/>
      <c r="H10" s="184" t="s">
        <v>298</v>
      </c>
      <c r="I10" s="184"/>
      <c r="J10" s="184"/>
      <c r="K10" s="184"/>
      <c r="L10" s="184"/>
      <c r="M10" s="18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s="2" customFormat="1" ht="15.75" customHeight="1" x14ac:dyDescent="0.15">
      <c r="B11" s="87"/>
      <c r="C11" s="1"/>
      <c r="D11" s="87"/>
      <c r="E11" s="184"/>
      <c r="F11" s="184"/>
      <c r="G11" s="184"/>
      <c r="H11" s="184" t="s">
        <v>183</v>
      </c>
      <c r="I11" s="184"/>
      <c r="J11" s="184"/>
      <c r="K11" s="184"/>
      <c r="L11" s="184"/>
      <c r="M11" s="184"/>
      <c r="N11" s="18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s="2" customFormat="1" ht="15.75" customHeight="1" x14ac:dyDescent="0.15">
      <c r="B12" s="87"/>
      <c r="C12" s="1"/>
      <c r="D12" s="87"/>
      <c r="E12" s="184"/>
      <c r="F12" s="184"/>
      <c r="G12" s="184"/>
      <c r="H12" s="184" t="s">
        <v>245</v>
      </c>
      <c r="I12" s="184"/>
      <c r="J12" s="184"/>
      <c r="K12" s="184"/>
      <c r="L12" s="184"/>
      <c r="M12" s="18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s="2" customFormat="1" ht="15.75" customHeight="1" x14ac:dyDescent="0.15">
      <c r="B13" s="87"/>
      <c r="C13" s="1"/>
      <c r="D13" s="87"/>
      <c r="E13" s="184"/>
      <c r="F13" s="184"/>
      <c r="G13" s="184"/>
      <c r="H13" s="184" t="s">
        <v>246</v>
      </c>
      <c r="I13" s="184"/>
      <c r="J13" s="184"/>
      <c r="K13" s="184"/>
      <c r="L13" s="184"/>
      <c r="M13" s="18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s="2" customFormat="1" ht="15.75" customHeight="1" x14ac:dyDescent="0.15">
      <c r="B14" s="87"/>
      <c r="C14" s="1"/>
      <c r="D14" s="87"/>
      <c r="E14" s="184"/>
      <c r="F14" s="184"/>
      <c r="G14" s="184"/>
      <c r="H14" s="184" t="s">
        <v>248</v>
      </c>
      <c r="I14" s="184"/>
      <c r="J14" s="184"/>
      <c r="K14" s="184"/>
      <c r="L14" s="184"/>
      <c r="M14" s="18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s="2" customFormat="1" ht="15.75" customHeight="1" x14ac:dyDescent="0.15">
      <c r="B15" s="87"/>
      <c r="C15" s="1"/>
      <c r="D15" s="87"/>
      <c r="E15" s="184"/>
      <c r="F15" s="184"/>
      <c r="G15" s="184"/>
      <c r="H15" s="184" t="s">
        <v>247</v>
      </c>
      <c r="I15" s="184"/>
      <c r="J15" s="184"/>
      <c r="K15" s="184"/>
      <c r="L15" s="184"/>
      <c r="M15" s="18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s="2" customFormat="1" ht="15.75" customHeight="1" x14ac:dyDescent="0.15">
      <c r="A16" s="1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s="2" customFormat="1" ht="20.100000000000001" customHeight="1" x14ac:dyDescent="0.15">
      <c r="A17" s="1"/>
      <c r="B17" s="1" t="s">
        <v>81</v>
      </c>
      <c r="C17" s="447" t="s">
        <v>82</v>
      </c>
      <c r="D17" s="447"/>
      <c r="E17" s="87"/>
      <c r="F17" s="447" t="s">
        <v>102</v>
      </c>
      <c r="G17" s="447"/>
      <c r="H17" s="87"/>
      <c r="I17" s="447" t="s">
        <v>103</v>
      </c>
      <c r="J17" s="447"/>
      <c r="K17" s="87"/>
      <c r="L17" s="447" t="s">
        <v>486</v>
      </c>
      <c r="M17" s="447"/>
      <c r="N17" s="2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s="2" customFormat="1" ht="20.100000000000001" customHeight="1" x14ac:dyDescent="0.15">
      <c r="A18" s="1"/>
      <c r="B18" s="1"/>
      <c r="C18" s="33" t="s">
        <v>30</v>
      </c>
      <c r="D18" s="160">
        <v>118517</v>
      </c>
      <c r="E18" s="88"/>
      <c r="F18" s="33" t="s">
        <v>38</v>
      </c>
      <c r="G18" s="160">
        <v>248731</v>
      </c>
      <c r="H18" s="88"/>
      <c r="I18" s="146" t="s">
        <v>53</v>
      </c>
      <c r="J18" s="146" t="s">
        <v>54</v>
      </c>
      <c r="K18" s="88"/>
      <c r="L18" s="341" t="s">
        <v>318</v>
      </c>
      <c r="M18" s="420">
        <v>4623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s="2" customFormat="1" ht="20.100000000000001" customHeight="1" thickBot="1" x14ac:dyDescent="0.2">
      <c r="A19" s="1"/>
      <c r="B19" s="1"/>
      <c r="C19" s="160" t="s">
        <v>31</v>
      </c>
      <c r="D19" s="160">
        <v>41712</v>
      </c>
      <c r="E19" s="90"/>
      <c r="F19" s="33" t="s">
        <v>39</v>
      </c>
      <c r="G19" s="160">
        <v>118</v>
      </c>
      <c r="H19" s="88"/>
      <c r="I19" s="33" t="s">
        <v>129</v>
      </c>
      <c r="J19" s="247">
        <v>9005251</v>
      </c>
      <c r="K19" s="88"/>
      <c r="L19" s="341" t="s">
        <v>485</v>
      </c>
      <c r="M19" s="420">
        <v>1194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s="2" customFormat="1" ht="20.100000000000001" customHeight="1" thickTop="1" thickBot="1" x14ac:dyDescent="0.2">
      <c r="A20" s="1"/>
      <c r="B20" s="1"/>
      <c r="C20" s="160" t="s">
        <v>32</v>
      </c>
      <c r="D20" s="160">
        <v>17296</v>
      </c>
      <c r="E20" s="90"/>
      <c r="F20" s="168" t="s">
        <v>33</v>
      </c>
      <c r="G20" s="162">
        <f>SUM(G17:G19)</f>
        <v>248849</v>
      </c>
      <c r="H20" s="88"/>
      <c r="I20" s="33" t="s">
        <v>43</v>
      </c>
      <c r="J20" s="160">
        <v>0</v>
      </c>
      <c r="K20" s="88"/>
      <c r="L20" s="341" t="s">
        <v>319</v>
      </c>
      <c r="M20" s="33">
        <v>1086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s="2" customFormat="1" ht="20.100000000000001" customHeight="1" thickTop="1" thickBot="1" x14ac:dyDescent="0.2">
      <c r="A21" s="1"/>
      <c r="B21" s="1"/>
      <c r="C21" s="161" t="s">
        <v>33</v>
      </c>
      <c r="D21" s="162">
        <f>SUM(D18:D20)</f>
        <v>177525</v>
      </c>
      <c r="E21" s="90"/>
      <c r="F21" s="141" t="s">
        <v>40</v>
      </c>
      <c r="G21" s="295">
        <v>1361</v>
      </c>
      <c r="H21" s="90"/>
      <c r="I21" s="33" t="s">
        <v>44</v>
      </c>
      <c r="J21" s="160">
        <v>52304</v>
      </c>
      <c r="K21" s="90"/>
      <c r="L21" s="342" t="s">
        <v>320</v>
      </c>
      <c r="M21" s="169">
        <v>95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s="2" customFormat="1" ht="20.100000000000001" customHeight="1" thickTop="1" thickBot="1" x14ac:dyDescent="0.2">
      <c r="A22" s="1"/>
      <c r="B22" s="1"/>
      <c r="C22" s="160" t="s">
        <v>34</v>
      </c>
      <c r="D22" s="295">
        <v>5375</v>
      </c>
      <c r="E22" s="90"/>
      <c r="F22" s="33" t="s">
        <v>41</v>
      </c>
      <c r="G22" s="160">
        <v>4119</v>
      </c>
      <c r="H22" s="88"/>
      <c r="I22" s="33" t="s">
        <v>99</v>
      </c>
      <c r="J22" s="160">
        <v>12870</v>
      </c>
      <c r="K22" s="88"/>
      <c r="L22" s="172" t="s">
        <v>321</v>
      </c>
      <c r="M22" s="167">
        <v>5804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s="2" customFormat="1" ht="20.100000000000001" customHeight="1" thickTop="1" thickBot="1" x14ac:dyDescent="0.2">
      <c r="A23" s="1"/>
      <c r="B23" s="1"/>
      <c r="C23" s="160" t="s">
        <v>35</v>
      </c>
      <c r="D23" s="160">
        <v>2722</v>
      </c>
      <c r="E23" s="90"/>
      <c r="F23" s="169" t="s">
        <v>42</v>
      </c>
      <c r="G23" s="248">
        <v>2158</v>
      </c>
      <c r="H23" s="88"/>
      <c r="I23" s="169" t="s">
        <v>45</v>
      </c>
      <c r="J23" s="248">
        <v>61520</v>
      </c>
      <c r="K23" s="88"/>
      <c r="L23" s="88"/>
      <c r="M23" s="88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s="2" customFormat="1" ht="20.100000000000001" customHeight="1" thickTop="1" thickBot="1" x14ac:dyDescent="0.2">
      <c r="A24" s="1"/>
      <c r="B24" s="1"/>
      <c r="C24" s="163" t="s">
        <v>100</v>
      </c>
      <c r="D24" s="163">
        <v>93</v>
      </c>
      <c r="E24" s="90"/>
      <c r="F24" s="170" t="s">
        <v>33</v>
      </c>
      <c r="G24" s="171">
        <f>SUM(G21:G23)</f>
        <v>7638</v>
      </c>
      <c r="H24" s="88"/>
      <c r="I24" s="172" t="s">
        <v>36</v>
      </c>
      <c r="J24" s="167">
        <f>SUM(J19:J23)</f>
        <v>9131945</v>
      </c>
      <c r="K24" s="88"/>
      <c r="L24" s="88"/>
      <c r="M24" s="88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s="2" customFormat="1" ht="20.100000000000001" customHeight="1" thickTop="1" thickBot="1" x14ac:dyDescent="0.2">
      <c r="A25" s="1"/>
      <c r="B25" s="1"/>
      <c r="C25" s="164" t="s">
        <v>33</v>
      </c>
      <c r="D25" s="165">
        <f>SUM(D22:D24)</f>
        <v>8190</v>
      </c>
      <c r="E25" s="90"/>
      <c r="F25" s="172" t="s">
        <v>36</v>
      </c>
      <c r="G25" s="167">
        <f>G20+G24</f>
        <v>256487</v>
      </c>
      <c r="H25" s="88"/>
      <c r="I25" s="88"/>
      <c r="J25" s="88"/>
      <c r="K25" s="88"/>
      <c r="L25" s="88"/>
      <c r="M25" s="88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s="2" customFormat="1" ht="20.100000000000001" customHeight="1" thickTop="1" thickBot="1" x14ac:dyDescent="0.2">
      <c r="A26" s="1"/>
      <c r="B26" s="1"/>
      <c r="C26" s="166" t="s">
        <v>36</v>
      </c>
      <c r="D26" s="167">
        <f>D21+D25</f>
        <v>185715</v>
      </c>
      <c r="E26" s="90"/>
      <c r="F26" s="91"/>
      <c r="G26" s="92"/>
      <c r="H26" s="88"/>
      <c r="I26" s="89"/>
      <c r="J26" s="88"/>
      <c r="K26" s="88"/>
      <c r="L26" s="89"/>
      <c r="M26" s="88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2" customFormat="1" ht="20.100000000000001" customHeight="1" thickTop="1" x14ac:dyDescent="0.15">
      <c r="B27" s="1"/>
      <c r="E27" s="90"/>
      <c r="F27" s="448" t="s">
        <v>143</v>
      </c>
      <c r="G27" s="449"/>
      <c r="H27" s="450"/>
      <c r="I27" s="89"/>
      <c r="J27" s="88"/>
      <c r="K27" s="88"/>
      <c r="L27" s="88"/>
      <c r="M27" s="88"/>
      <c r="N27" s="184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2" customFormat="1" ht="20.100000000000001" customHeight="1" x14ac:dyDescent="0.15">
      <c r="B28" s="87"/>
      <c r="C28" s="93"/>
      <c r="D28" s="88"/>
      <c r="E28" s="90"/>
      <c r="F28" s="451"/>
      <c r="G28" s="452"/>
      <c r="H28" s="453"/>
      <c r="I28" s="87"/>
      <c r="J28" s="87"/>
      <c r="K28" s="184"/>
      <c r="L28" s="89"/>
      <c r="M28" s="88"/>
      <c r="N28" s="1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2" customFormat="1" ht="20.100000000000001" customHeight="1" x14ac:dyDescent="0.15">
      <c r="B29" s="87"/>
      <c r="C29" s="93"/>
      <c r="D29" s="88"/>
      <c r="E29" s="90"/>
      <c r="F29" s="454"/>
      <c r="G29" s="455"/>
      <c r="H29" s="456"/>
      <c r="I29" s="25"/>
      <c r="J29" s="5"/>
      <c r="K29" s="1"/>
      <c r="L29" s="50"/>
      <c r="M29" s="184"/>
      <c r="N29" s="1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s="2" customFormat="1" ht="20.100000000000001" customHeight="1" x14ac:dyDescent="0.15">
      <c r="L30" s="50"/>
      <c r="M30" s="184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s="2" customFormat="1" ht="20.100000000000001" customHeight="1" x14ac:dyDescent="0.15"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s="2" customFormat="1" ht="20.100000000000001" customHeight="1" x14ac:dyDescent="0.15"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2:13" ht="20.100000000000001" customHeight="1" x14ac:dyDescent="0.15">
      <c r="B33" s="2"/>
      <c r="C33" s="2"/>
      <c r="D33" s="2"/>
      <c r="E33" s="2"/>
      <c r="F33" s="2"/>
      <c r="G33" s="2"/>
      <c r="H33" s="2"/>
      <c r="K33" s="2"/>
      <c r="L33" s="2"/>
      <c r="M33" s="2"/>
    </row>
    <row r="34" spans="2:13" ht="20.100000000000001" customHeight="1" x14ac:dyDescent="0.15">
      <c r="L34" s="2"/>
      <c r="M34" s="2"/>
    </row>
  </sheetData>
  <mergeCells count="17">
    <mergeCell ref="K2:K3"/>
    <mergeCell ref="L2:L3"/>
    <mergeCell ref="L17:M17"/>
    <mergeCell ref="F27:H29"/>
    <mergeCell ref="G2:G3"/>
    <mergeCell ref="I17:J17"/>
    <mergeCell ref="M2:M3"/>
    <mergeCell ref="H2:H3"/>
    <mergeCell ref="I2:I3"/>
    <mergeCell ref="J2:J3"/>
    <mergeCell ref="F17:G17"/>
    <mergeCell ref="F2:F3"/>
    <mergeCell ref="B2:B4"/>
    <mergeCell ref="C2:C3"/>
    <mergeCell ref="D2:D3"/>
    <mergeCell ref="E2:E3"/>
    <mergeCell ref="C17:D17"/>
  </mergeCells>
  <phoneticPr fontId="4"/>
  <pageMargins left="0.70866141732283472" right="0.31496062992125984" top="0.55118110236220474" bottom="0.43307086614173229" header="0.31496062992125984" footer="0.31496062992125984"/>
  <pageSetup paperSize="9" firstPageNumber="3" orientation="landscape" useFirstPageNumber="1" r:id="rId1"/>
  <headerFooter>
    <oddFooter xml:space="preserve">&amp;C&amp;P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P24"/>
  <sheetViews>
    <sheetView topLeftCell="A4" workbookViewId="0">
      <selection activeCell="B20" sqref="B20"/>
    </sheetView>
  </sheetViews>
  <sheetFormatPr defaultRowHeight="21" customHeight="1" x14ac:dyDescent="0.15"/>
  <cols>
    <col min="1" max="1" width="2" style="8" customWidth="1"/>
    <col min="2" max="2" width="8.5" style="8" customWidth="1"/>
    <col min="3" max="15" width="7.5" style="8" customWidth="1"/>
    <col min="16" max="16" width="6.625" style="8" customWidth="1"/>
    <col min="17" max="16384" width="9" style="8"/>
  </cols>
  <sheetData>
    <row r="1" spans="2:16" ht="21" customHeight="1" x14ac:dyDescent="0.15">
      <c r="B1" s="102" t="s">
        <v>146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2:16" ht="21" customHeight="1" thickBot="1" x14ac:dyDescent="0.2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6" ht="21" customHeight="1" x14ac:dyDescent="0.15">
      <c r="B3" s="104"/>
      <c r="C3" s="105">
        <v>0</v>
      </c>
      <c r="D3" s="105">
        <v>1</v>
      </c>
      <c r="E3" s="105">
        <v>2</v>
      </c>
      <c r="F3" s="105">
        <v>3</v>
      </c>
      <c r="G3" s="105">
        <v>4</v>
      </c>
      <c r="H3" s="105">
        <v>5</v>
      </c>
      <c r="I3" s="105">
        <v>6</v>
      </c>
      <c r="J3" s="105">
        <v>7</v>
      </c>
      <c r="K3" s="105">
        <v>8</v>
      </c>
      <c r="L3" s="105">
        <v>9</v>
      </c>
      <c r="M3" s="473" t="s">
        <v>15</v>
      </c>
      <c r="N3" s="471" t="s">
        <v>29</v>
      </c>
      <c r="O3" s="468" t="s">
        <v>0</v>
      </c>
    </row>
    <row r="4" spans="2:16" ht="21" customHeight="1" thickBot="1" x14ac:dyDescent="0.2">
      <c r="B4" s="106"/>
      <c r="C4" s="107" t="s">
        <v>16</v>
      </c>
      <c r="D4" s="107" t="s">
        <v>17</v>
      </c>
      <c r="E4" s="107" t="s">
        <v>18</v>
      </c>
      <c r="F4" s="107" t="s">
        <v>19</v>
      </c>
      <c r="G4" s="107" t="s">
        <v>20</v>
      </c>
      <c r="H4" s="107" t="s">
        <v>21</v>
      </c>
      <c r="I4" s="107" t="s">
        <v>22</v>
      </c>
      <c r="J4" s="107" t="s">
        <v>23</v>
      </c>
      <c r="K4" s="107" t="s">
        <v>24</v>
      </c>
      <c r="L4" s="107" t="s">
        <v>25</v>
      </c>
      <c r="M4" s="474"/>
      <c r="N4" s="472"/>
      <c r="O4" s="469"/>
    </row>
    <row r="5" spans="2:16" ht="21" customHeight="1" thickTop="1" x14ac:dyDescent="0.15">
      <c r="B5" s="108" t="s">
        <v>90</v>
      </c>
      <c r="C5" s="296">
        <v>427</v>
      </c>
      <c r="D5" s="296">
        <v>394</v>
      </c>
      <c r="E5" s="296">
        <v>1627</v>
      </c>
      <c r="F5" s="296">
        <v>2056</v>
      </c>
      <c r="G5" s="296">
        <v>2818</v>
      </c>
      <c r="H5" s="296">
        <v>1091</v>
      </c>
      <c r="I5" s="296">
        <v>734</v>
      </c>
      <c r="J5" s="296">
        <v>2073</v>
      </c>
      <c r="K5" s="296">
        <v>536</v>
      </c>
      <c r="L5" s="296">
        <v>29956</v>
      </c>
      <c r="M5" s="297">
        <f>SUM(C5:L5)</f>
        <v>41712</v>
      </c>
      <c r="N5" s="101">
        <v>169</v>
      </c>
      <c r="O5" s="113">
        <f>SUM(M5:N5)</f>
        <v>41881</v>
      </c>
    </row>
    <row r="6" spans="2:16" ht="21" customHeight="1" x14ac:dyDescent="0.15">
      <c r="B6" s="109" t="s">
        <v>27</v>
      </c>
      <c r="C6" s="114">
        <f>SUM(C5/O5*100)</f>
        <v>1.0195554069864616</v>
      </c>
      <c r="D6" s="114">
        <f>D5/O5*100</f>
        <v>0.94076072682123157</v>
      </c>
      <c r="E6" s="114">
        <f>E5/O5*100</f>
        <v>3.8848165039039184</v>
      </c>
      <c r="F6" s="114">
        <f>F5/O5*100</f>
        <v>4.9091473460519088</v>
      </c>
      <c r="G6" s="114">
        <f>G5/O5*100</f>
        <v>6.7285881425944938</v>
      </c>
      <c r="H6" s="114">
        <f>H5/O5*100</f>
        <v>2.604999880614121</v>
      </c>
      <c r="I6" s="114">
        <f>I5/O5*100</f>
        <v>1.7525847042811775</v>
      </c>
      <c r="J6" s="114">
        <f>J5/O5*100</f>
        <v>4.9497385449249061</v>
      </c>
      <c r="K6" s="114">
        <f>K5/O5*100</f>
        <v>1.2798166232897974</v>
      </c>
      <c r="L6" s="114">
        <f>L5/O5*100</f>
        <v>71.526467849382783</v>
      </c>
      <c r="M6" s="115">
        <f>SUM(C6:L6)</f>
        <v>99.596475728850791</v>
      </c>
      <c r="N6" s="114">
        <f>N5/O5*100</f>
        <v>0.40352427114920847</v>
      </c>
      <c r="O6" s="116">
        <v>100</v>
      </c>
    </row>
    <row r="7" spans="2:16" ht="21" customHeight="1" x14ac:dyDescent="0.15">
      <c r="B7" s="110" t="s">
        <v>113</v>
      </c>
      <c r="C7" s="97">
        <v>5501</v>
      </c>
      <c r="D7" s="97">
        <v>6545</v>
      </c>
      <c r="E7" s="97">
        <v>12566</v>
      </c>
      <c r="F7" s="97">
        <v>16633</v>
      </c>
      <c r="G7" s="97">
        <v>10404</v>
      </c>
      <c r="H7" s="97">
        <v>8615</v>
      </c>
      <c r="I7" s="97">
        <v>4046</v>
      </c>
      <c r="J7" s="97">
        <v>11416</v>
      </c>
      <c r="K7" s="97">
        <v>2294</v>
      </c>
      <c r="L7" s="97">
        <v>40497</v>
      </c>
      <c r="M7" s="98">
        <f>SUM(C7:L7)</f>
        <v>118517</v>
      </c>
      <c r="N7" s="100">
        <v>17127</v>
      </c>
      <c r="O7" s="116">
        <f>SUM(M7:N7)</f>
        <v>135644</v>
      </c>
    </row>
    <row r="8" spans="2:16" ht="21" customHeight="1" thickBot="1" x14ac:dyDescent="0.2">
      <c r="B8" s="111" t="s">
        <v>27</v>
      </c>
      <c r="C8" s="117">
        <f>SUM(C7/O7*100)</f>
        <v>4.0554687269617524</v>
      </c>
      <c r="D8" s="117">
        <f>D7/O7*100</f>
        <v>4.8251304886320074</v>
      </c>
      <c r="E8" s="117">
        <f>E7/O7*100</f>
        <v>9.2639556486095955</v>
      </c>
      <c r="F8" s="117">
        <f>F7/O7*100</f>
        <v>12.262245289139218</v>
      </c>
      <c r="G8" s="117">
        <f>G7/O7*100</f>
        <v>7.6700775559552943</v>
      </c>
      <c r="H8" s="117">
        <f>H7/O7*100</f>
        <v>6.3511839815988917</v>
      </c>
      <c r="I8" s="117">
        <f>I7/O7*100</f>
        <v>2.9828079384270589</v>
      </c>
      <c r="J8" s="117">
        <f>J7/O7*100</f>
        <v>8.4161481525168824</v>
      </c>
      <c r="K8" s="117">
        <f>K7/O7*100</f>
        <v>1.6911916487275513</v>
      </c>
      <c r="L8" s="117">
        <f>L7/O7*100</f>
        <v>29.855356668927485</v>
      </c>
      <c r="M8" s="118">
        <f>SUM(C8:L8)</f>
        <v>87.373566099495747</v>
      </c>
      <c r="N8" s="119">
        <f>N7/O7*100</f>
        <v>12.62643390050426</v>
      </c>
      <c r="O8" s="120">
        <v>100</v>
      </c>
    </row>
    <row r="9" spans="2:16" s="9" customFormat="1" ht="21" customHeight="1" thickTop="1" x14ac:dyDescent="0.15">
      <c r="B9" s="110" t="s">
        <v>28</v>
      </c>
      <c r="C9" s="121">
        <f>C5+C7</f>
        <v>5928</v>
      </c>
      <c r="D9" s="121">
        <f t="shared" ref="D9:L9" si="0">D5+D7</f>
        <v>6939</v>
      </c>
      <c r="E9" s="121">
        <f t="shared" si="0"/>
        <v>14193</v>
      </c>
      <c r="F9" s="121">
        <f t="shared" si="0"/>
        <v>18689</v>
      </c>
      <c r="G9" s="121">
        <f t="shared" si="0"/>
        <v>13222</v>
      </c>
      <c r="H9" s="121">
        <f t="shared" si="0"/>
        <v>9706</v>
      </c>
      <c r="I9" s="121">
        <f t="shared" si="0"/>
        <v>4780</v>
      </c>
      <c r="J9" s="121">
        <f t="shared" si="0"/>
        <v>13489</v>
      </c>
      <c r="K9" s="121">
        <f t="shared" si="0"/>
        <v>2830</v>
      </c>
      <c r="L9" s="121">
        <f t="shared" si="0"/>
        <v>70453</v>
      </c>
      <c r="M9" s="122">
        <f>SUM(M5+M7)</f>
        <v>160229</v>
      </c>
      <c r="N9" s="123">
        <f>N5+N7</f>
        <v>17296</v>
      </c>
      <c r="O9" s="113">
        <f>SUM(O5+O7)</f>
        <v>177525</v>
      </c>
    </row>
    <row r="10" spans="2:16" s="9" customFormat="1" ht="21" customHeight="1" thickBot="1" x14ac:dyDescent="0.2">
      <c r="B10" s="112" t="s">
        <v>27</v>
      </c>
      <c r="C10" s="124">
        <f>SUM(C9/O9*100)</f>
        <v>3.3392479932403885</v>
      </c>
      <c r="D10" s="124">
        <f>D9/O9*100</f>
        <v>3.9087452471482891</v>
      </c>
      <c r="E10" s="124">
        <f>E9/O9*100</f>
        <v>7.9949302915082381</v>
      </c>
      <c r="F10" s="124">
        <f>F9/O9*100</f>
        <v>10.527531333614984</v>
      </c>
      <c r="G10" s="124">
        <f>G9/O9*100</f>
        <v>7.4479650753415001</v>
      </c>
      <c r="H10" s="124">
        <f>H9/O9*100</f>
        <v>5.4673989578932547</v>
      </c>
      <c r="I10" s="124">
        <f>I9/O9*100</f>
        <v>2.6925785100690045</v>
      </c>
      <c r="J10" s="124">
        <f>J9/O9*100</f>
        <v>7.5983664272637652</v>
      </c>
      <c r="K10" s="124">
        <f>K9/O9*100</f>
        <v>1.5941416701872977</v>
      </c>
      <c r="L10" s="124">
        <f>L9/O9*100</f>
        <v>39.686241374454298</v>
      </c>
      <c r="M10" s="125">
        <f>SUM(C10:L10)</f>
        <v>90.257146880721024</v>
      </c>
      <c r="N10" s="126">
        <f>N9/O9*100</f>
        <v>9.7428531192789745</v>
      </c>
      <c r="O10" s="127">
        <v>100</v>
      </c>
    </row>
    <row r="11" spans="2:16" s="9" customFormat="1" ht="21" customHeight="1" x14ac:dyDescent="0.15">
      <c r="B11" s="95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10"/>
    </row>
    <row r="12" spans="2:16" s="9" customFormat="1" ht="21" customHeight="1" x14ac:dyDescent="0.15">
      <c r="B12" s="102" t="s">
        <v>101</v>
      </c>
      <c r="C12" s="128"/>
      <c r="D12" s="128"/>
      <c r="E12" s="128"/>
      <c r="F12" s="470" t="s">
        <v>55</v>
      </c>
      <c r="G12" s="470"/>
      <c r="H12" s="470"/>
      <c r="I12" s="470"/>
      <c r="J12" s="96"/>
      <c r="K12" s="173" t="s">
        <v>134</v>
      </c>
      <c r="L12" s="173"/>
      <c r="M12" s="173"/>
      <c r="N12" s="173"/>
      <c r="O12" s="173"/>
      <c r="P12" s="128"/>
    </row>
    <row r="13" spans="2:16" s="9" customFormat="1" ht="21" customHeight="1" thickBot="1" x14ac:dyDescent="0.2">
      <c r="B13" s="129" t="s">
        <v>34</v>
      </c>
      <c r="C13" s="460">
        <v>5375</v>
      </c>
      <c r="D13" s="461"/>
      <c r="E13" s="130"/>
      <c r="F13" s="114" t="s">
        <v>56</v>
      </c>
      <c r="G13" s="114"/>
      <c r="H13" s="475">
        <f>O9</f>
        <v>177525</v>
      </c>
      <c r="I13" s="475"/>
      <c r="J13" s="96"/>
      <c r="K13" s="199"/>
      <c r="L13" s="134" t="s">
        <v>26</v>
      </c>
      <c r="M13" s="134" t="s">
        <v>131</v>
      </c>
      <c r="N13" s="200" t="s">
        <v>132</v>
      </c>
      <c r="O13" s="134" t="s">
        <v>130</v>
      </c>
      <c r="P13" s="134" t="s">
        <v>133</v>
      </c>
    </row>
    <row r="14" spans="2:16" s="9" customFormat="1" ht="21" customHeight="1" thickTop="1" thickBot="1" x14ac:dyDescent="0.2">
      <c r="B14" s="129" t="s">
        <v>35</v>
      </c>
      <c r="C14" s="460">
        <v>2722</v>
      </c>
      <c r="D14" s="461"/>
      <c r="E14" s="130"/>
      <c r="F14" s="117" t="s">
        <v>110</v>
      </c>
      <c r="G14" s="117"/>
      <c r="H14" s="462">
        <f>C16</f>
        <v>8190</v>
      </c>
      <c r="I14" s="462"/>
      <c r="J14" s="96"/>
      <c r="K14" s="132" t="s">
        <v>111</v>
      </c>
      <c r="L14" s="99">
        <v>1194</v>
      </c>
      <c r="M14" s="99">
        <v>121</v>
      </c>
      <c r="N14" s="135">
        <f>L14+M14</f>
        <v>1315</v>
      </c>
      <c r="O14" s="136">
        <v>11</v>
      </c>
      <c r="P14" s="121">
        <f>N14-O14</f>
        <v>1304</v>
      </c>
    </row>
    <row r="15" spans="2:16" s="9" customFormat="1" ht="21" customHeight="1" thickTop="1" thickBot="1" x14ac:dyDescent="0.2">
      <c r="B15" s="131" t="s">
        <v>100</v>
      </c>
      <c r="C15" s="466">
        <v>93</v>
      </c>
      <c r="D15" s="467"/>
      <c r="E15" s="130"/>
      <c r="F15" s="464" t="s">
        <v>36</v>
      </c>
      <c r="G15" s="465"/>
      <c r="H15" s="463">
        <f>SUM(H13:I14)</f>
        <v>185715</v>
      </c>
      <c r="I15" s="463"/>
      <c r="J15" s="96"/>
      <c r="K15" s="201" t="s">
        <v>112</v>
      </c>
      <c r="L15" s="137">
        <v>3430</v>
      </c>
      <c r="M15" s="137">
        <v>1025</v>
      </c>
      <c r="N15" s="138">
        <f>L15+M15</f>
        <v>4455</v>
      </c>
      <c r="O15" s="139">
        <v>151</v>
      </c>
      <c r="P15" s="175">
        <f>N15-O15</f>
        <v>4304</v>
      </c>
    </row>
    <row r="16" spans="2:16" s="9" customFormat="1" ht="21" customHeight="1" thickTop="1" x14ac:dyDescent="0.15">
      <c r="B16" s="132" t="s">
        <v>36</v>
      </c>
      <c r="C16" s="459">
        <f>SUM(C13:C15)</f>
        <v>8190</v>
      </c>
      <c r="D16" s="459"/>
      <c r="E16" s="133"/>
      <c r="F16" s="133"/>
      <c r="G16" s="133"/>
      <c r="H16" s="133"/>
      <c r="I16" s="133"/>
      <c r="J16" s="96"/>
      <c r="K16" s="132" t="s">
        <v>28</v>
      </c>
      <c r="L16" s="174">
        <f>L14+L15</f>
        <v>4624</v>
      </c>
      <c r="M16" s="174">
        <f>M14+M15</f>
        <v>1146</v>
      </c>
      <c r="N16" s="174">
        <f>N14+N15</f>
        <v>5770</v>
      </c>
      <c r="O16" s="140">
        <f>O14+O15</f>
        <v>162</v>
      </c>
      <c r="P16" s="174">
        <f>N16-O16</f>
        <v>5608</v>
      </c>
    </row>
    <row r="17" spans="2:15" ht="21" customHeight="1" x14ac:dyDescent="0.1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</row>
    <row r="18" spans="2:15" ht="21" customHeight="1" x14ac:dyDescent="0.15">
      <c r="B18" t="s">
        <v>135</v>
      </c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2:15" ht="21" customHeight="1" thickBot="1" x14ac:dyDescent="0.2">
      <c r="B19" s="235" t="s">
        <v>317</v>
      </c>
      <c r="C19" s="236" t="s">
        <v>181</v>
      </c>
      <c r="D19" s="237" t="s">
        <v>58</v>
      </c>
      <c r="E19" s="237" t="s">
        <v>59</v>
      </c>
      <c r="F19" s="237" t="s">
        <v>60</v>
      </c>
      <c r="G19" s="237" t="s">
        <v>61</v>
      </c>
      <c r="H19" s="237" t="s">
        <v>62</v>
      </c>
      <c r="I19" s="237" t="s">
        <v>63</v>
      </c>
      <c r="J19" s="237" t="s">
        <v>64</v>
      </c>
      <c r="K19" s="237" t="s">
        <v>65</v>
      </c>
      <c r="L19" s="237" t="s">
        <v>66</v>
      </c>
      <c r="M19" s="237" t="s">
        <v>67</v>
      </c>
      <c r="N19" s="238" t="s">
        <v>68</v>
      </c>
      <c r="O19" s="242" t="s">
        <v>138</v>
      </c>
    </row>
    <row r="20" spans="2:15" ht="21" customHeight="1" x14ac:dyDescent="0.15">
      <c r="B20" s="239" t="s">
        <v>139</v>
      </c>
      <c r="C20" s="225">
        <v>34</v>
      </c>
      <c r="D20" s="225">
        <v>28</v>
      </c>
      <c r="E20" s="225">
        <v>43</v>
      </c>
      <c r="F20" s="225">
        <v>57</v>
      </c>
      <c r="G20" s="225">
        <v>8</v>
      </c>
      <c r="H20" s="225">
        <v>7</v>
      </c>
      <c r="I20" s="225">
        <v>27</v>
      </c>
      <c r="J20" s="225">
        <v>54</v>
      </c>
      <c r="K20" s="225">
        <v>40</v>
      </c>
      <c r="L20" s="225">
        <v>13</v>
      </c>
      <c r="M20" s="225">
        <v>0</v>
      </c>
      <c r="N20" s="225">
        <v>15</v>
      </c>
      <c r="O20" s="226">
        <f>SUM(C20:N20)</f>
        <v>326</v>
      </c>
    </row>
    <row r="21" spans="2:15" ht="21" customHeight="1" x14ac:dyDescent="0.15">
      <c r="B21" s="240" t="s">
        <v>182</v>
      </c>
      <c r="C21" s="227">
        <v>43</v>
      </c>
      <c r="D21" s="228">
        <v>36</v>
      </c>
      <c r="E21" s="228">
        <v>46</v>
      </c>
      <c r="F21" s="228">
        <v>37</v>
      </c>
      <c r="G21" s="228">
        <v>12</v>
      </c>
      <c r="H21" s="228">
        <v>16</v>
      </c>
      <c r="I21" s="228">
        <v>63</v>
      </c>
      <c r="J21" s="228">
        <v>47</v>
      </c>
      <c r="K21" s="228">
        <v>28</v>
      </c>
      <c r="L21" s="228">
        <v>11</v>
      </c>
      <c r="M21" s="228">
        <v>0</v>
      </c>
      <c r="N21" s="229">
        <v>13</v>
      </c>
      <c r="O21" s="230">
        <f t="shared" ref="O21:O24" si="1">SUM(C21:N21)</f>
        <v>352</v>
      </c>
    </row>
    <row r="22" spans="2:15" ht="21" customHeight="1" x14ac:dyDescent="0.15">
      <c r="B22" s="240" t="s">
        <v>140</v>
      </c>
      <c r="C22" s="227">
        <v>16</v>
      </c>
      <c r="D22" s="228">
        <v>13</v>
      </c>
      <c r="E22" s="228">
        <v>9</v>
      </c>
      <c r="F22" s="228">
        <v>8</v>
      </c>
      <c r="G22" s="228">
        <v>4</v>
      </c>
      <c r="H22" s="228">
        <v>2</v>
      </c>
      <c r="I22" s="228">
        <v>12</v>
      </c>
      <c r="J22" s="228">
        <v>10</v>
      </c>
      <c r="K22" s="228">
        <v>12</v>
      </c>
      <c r="L22" s="228">
        <v>2</v>
      </c>
      <c r="M22" s="228">
        <v>0</v>
      </c>
      <c r="N22" s="229">
        <v>0</v>
      </c>
      <c r="O22" s="230">
        <f t="shared" si="1"/>
        <v>88</v>
      </c>
    </row>
    <row r="23" spans="2:15" ht="21" customHeight="1" x14ac:dyDescent="0.15">
      <c r="B23" s="240" t="s">
        <v>141</v>
      </c>
      <c r="C23" s="227">
        <v>8</v>
      </c>
      <c r="D23" s="228">
        <v>8</v>
      </c>
      <c r="E23" s="228">
        <v>14</v>
      </c>
      <c r="F23" s="228">
        <v>10</v>
      </c>
      <c r="G23" s="228">
        <v>9</v>
      </c>
      <c r="H23" s="228">
        <v>1</v>
      </c>
      <c r="I23" s="228">
        <v>14</v>
      </c>
      <c r="J23" s="228">
        <v>9</v>
      </c>
      <c r="K23" s="228">
        <v>2</v>
      </c>
      <c r="L23" s="228">
        <v>2</v>
      </c>
      <c r="M23" s="228">
        <v>0</v>
      </c>
      <c r="N23" s="229">
        <v>0</v>
      </c>
      <c r="O23" s="230">
        <f t="shared" si="1"/>
        <v>77</v>
      </c>
    </row>
    <row r="24" spans="2:15" ht="21" customHeight="1" x14ac:dyDescent="0.15">
      <c r="B24" s="241" t="s">
        <v>142</v>
      </c>
      <c r="C24" s="231">
        <v>0</v>
      </c>
      <c r="D24" s="232">
        <v>0</v>
      </c>
      <c r="E24" s="232">
        <v>0</v>
      </c>
      <c r="F24" s="232">
        <v>0</v>
      </c>
      <c r="G24" s="232">
        <v>0</v>
      </c>
      <c r="H24" s="232">
        <v>0</v>
      </c>
      <c r="I24" s="232">
        <v>0</v>
      </c>
      <c r="J24" s="232">
        <v>0</v>
      </c>
      <c r="K24" s="232" t="s">
        <v>258</v>
      </c>
      <c r="L24" s="232" t="s">
        <v>258</v>
      </c>
      <c r="M24" s="232" t="s">
        <v>258</v>
      </c>
      <c r="N24" s="233" t="s">
        <v>258</v>
      </c>
      <c r="O24" s="234">
        <f t="shared" si="1"/>
        <v>0</v>
      </c>
    </row>
  </sheetData>
  <mergeCells count="12">
    <mergeCell ref="O3:O4"/>
    <mergeCell ref="F12:I12"/>
    <mergeCell ref="N3:N4"/>
    <mergeCell ref="M3:M4"/>
    <mergeCell ref="H13:I13"/>
    <mergeCell ref="C16:D16"/>
    <mergeCell ref="C13:D13"/>
    <mergeCell ref="H14:I14"/>
    <mergeCell ref="H15:I15"/>
    <mergeCell ref="F15:G15"/>
    <mergeCell ref="C14:D14"/>
    <mergeCell ref="C15:D15"/>
  </mergeCells>
  <phoneticPr fontId="4"/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>
    <oddFooter xml:space="preserve">&amp;C&amp;P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A3" sqref="A3:A4"/>
    </sheetView>
  </sheetViews>
  <sheetFormatPr defaultRowHeight="13.5" x14ac:dyDescent="0.15"/>
  <cols>
    <col min="1" max="1" width="3.5" customWidth="1"/>
    <col min="2" max="2" width="5.375" customWidth="1"/>
    <col min="3" max="17" width="7.625" customWidth="1"/>
    <col min="19" max="19" width="7.625" customWidth="1"/>
  </cols>
  <sheetData>
    <row r="1" spans="1:19" ht="15" customHeight="1" x14ac:dyDescent="0.15">
      <c r="A1" s="491" t="s">
        <v>463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</row>
    <row r="2" spans="1:19" ht="15" customHeight="1" x14ac:dyDescent="0.15">
      <c r="A2" s="492" t="s">
        <v>464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</row>
    <row r="3" spans="1:19" ht="15" customHeight="1" x14ac:dyDescent="0.15">
      <c r="A3" s="481"/>
      <c r="B3" s="494" t="s">
        <v>465</v>
      </c>
      <c r="C3" s="362">
        <v>0</v>
      </c>
      <c r="D3" s="362">
        <v>1</v>
      </c>
      <c r="E3" s="362">
        <v>2</v>
      </c>
      <c r="F3" s="362">
        <v>3</v>
      </c>
      <c r="G3" s="362">
        <v>4</v>
      </c>
      <c r="H3" s="362">
        <v>5</v>
      </c>
      <c r="I3" s="362">
        <v>6</v>
      </c>
      <c r="J3" s="362">
        <v>7</v>
      </c>
      <c r="K3" s="362">
        <v>8</v>
      </c>
      <c r="L3" s="496">
        <v>9</v>
      </c>
      <c r="M3" s="496"/>
      <c r="N3" s="496"/>
      <c r="O3" s="496"/>
      <c r="P3" s="496"/>
      <c r="Q3" s="496"/>
      <c r="R3" s="497" t="s">
        <v>0</v>
      </c>
      <c r="S3" s="499" t="s">
        <v>466</v>
      </c>
    </row>
    <row r="4" spans="1:19" ht="18" customHeight="1" x14ac:dyDescent="0.15">
      <c r="A4" s="483"/>
      <c r="B4" s="495"/>
      <c r="C4" s="363" t="s">
        <v>16</v>
      </c>
      <c r="D4" s="363" t="s">
        <v>17</v>
      </c>
      <c r="E4" s="363" t="s">
        <v>18</v>
      </c>
      <c r="F4" s="363" t="s">
        <v>19</v>
      </c>
      <c r="G4" s="363" t="s">
        <v>20</v>
      </c>
      <c r="H4" s="363" t="s">
        <v>21</v>
      </c>
      <c r="I4" s="363" t="s">
        <v>22</v>
      </c>
      <c r="J4" s="363" t="s">
        <v>23</v>
      </c>
      <c r="K4" s="363" t="s">
        <v>24</v>
      </c>
      <c r="L4" s="363" t="s">
        <v>25</v>
      </c>
      <c r="M4" s="363" t="s">
        <v>467</v>
      </c>
      <c r="N4" s="363" t="s">
        <v>468</v>
      </c>
      <c r="O4" s="363" t="s">
        <v>469</v>
      </c>
      <c r="P4" s="363" t="s">
        <v>470</v>
      </c>
      <c r="Q4" s="363" t="s">
        <v>471</v>
      </c>
      <c r="R4" s="498"/>
      <c r="S4" s="500"/>
    </row>
    <row r="5" spans="1:19" ht="18" customHeight="1" x14ac:dyDescent="0.15">
      <c r="A5" s="481" t="s">
        <v>3</v>
      </c>
      <c r="B5" s="364" t="s">
        <v>472</v>
      </c>
      <c r="C5" s="365">
        <v>135</v>
      </c>
      <c r="D5" s="365">
        <v>132</v>
      </c>
      <c r="E5" s="365">
        <v>292</v>
      </c>
      <c r="F5" s="365">
        <v>595</v>
      </c>
      <c r="G5" s="365">
        <v>455</v>
      </c>
      <c r="H5" s="365">
        <v>376</v>
      </c>
      <c r="I5" s="365">
        <v>177</v>
      </c>
      <c r="J5" s="365">
        <v>300</v>
      </c>
      <c r="K5" s="365">
        <v>72</v>
      </c>
      <c r="L5" s="365">
        <v>339</v>
      </c>
      <c r="M5" s="365">
        <v>0</v>
      </c>
      <c r="N5" s="365">
        <v>501</v>
      </c>
      <c r="O5" s="365">
        <v>1</v>
      </c>
      <c r="P5" s="365">
        <v>15</v>
      </c>
      <c r="Q5" s="366">
        <v>0</v>
      </c>
      <c r="R5" s="366">
        <f>SUM(C5:Q5)</f>
        <v>3390</v>
      </c>
      <c r="S5" s="367"/>
    </row>
    <row r="6" spans="1:19" ht="18" customHeight="1" x14ac:dyDescent="0.15">
      <c r="A6" s="482"/>
      <c r="B6" s="368" t="s">
        <v>473</v>
      </c>
      <c r="C6" s="369">
        <f>C5/R5</f>
        <v>3.9823008849557522E-2</v>
      </c>
      <c r="D6" s="369">
        <f>D5/R5</f>
        <v>3.8938053097345132E-2</v>
      </c>
      <c r="E6" s="369">
        <f>E5/R5</f>
        <v>8.6135693215339232E-2</v>
      </c>
      <c r="F6" s="369">
        <f>F5/R5</f>
        <v>0.17551622418879056</v>
      </c>
      <c r="G6" s="369">
        <f>G5/R5</f>
        <v>0.13421828908554573</v>
      </c>
      <c r="H6" s="369">
        <f>H5/R5</f>
        <v>0.11091445427728613</v>
      </c>
      <c r="I6" s="369">
        <f>I5/R5</f>
        <v>5.2212389380530973E-2</v>
      </c>
      <c r="J6" s="369">
        <f>J5/R5</f>
        <v>8.8495575221238937E-2</v>
      </c>
      <c r="K6" s="369">
        <f>K5/R5</f>
        <v>2.1238938053097345E-2</v>
      </c>
      <c r="L6" s="369">
        <f>L5/R5</f>
        <v>0.1</v>
      </c>
      <c r="M6" s="369"/>
      <c r="N6" s="369">
        <f>N5/R5</f>
        <v>0.14778761061946902</v>
      </c>
      <c r="O6" s="369">
        <f>O5/R5</f>
        <v>2.9498525073746312E-4</v>
      </c>
      <c r="P6" s="369">
        <f>P5/R5</f>
        <v>4.4247787610619468E-3</v>
      </c>
      <c r="Q6" s="369">
        <f>Q5/R5</f>
        <v>0</v>
      </c>
      <c r="R6" s="370"/>
      <c r="S6" s="371"/>
    </row>
    <row r="7" spans="1:19" ht="18" customHeight="1" x14ac:dyDescent="0.15">
      <c r="A7" s="482"/>
      <c r="B7" s="364" t="s">
        <v>80</v>
      </c>
      <c r="C7" s="366">
        <v>290530</v>
      </c>
      <c r="D7" s="366">
        <v>213798</v>
      </c>
      <c r="E7" s="366">
        <v>545193</v>
      </c>
      <c r="F7" s="366">
        <v>1111030</v>
      </c>
      <c r="G7" s="366">
        <v>936183</v>
      </c>
      <c r="H7" s="366">
        <v>663393</v>
      </c>
      <c r="I7" s="366">
        <v>416190</v>
      </c>
      <c r="J7" s="366">
        <v>598628</v>
      </c>
      <c r="K7" s="366">
        <v>143730</v>
      </c>
      <c r="L7" s="366">
        <v>583134</v>
      </c>
      <c r="M7" s="366">
        <v>0</v>
      </c>
      <c r="N7" s="366">
        <v>742444</v>
      </c>
      <c r="O7" s="366">
        <v>620</v>
      </c>
      <c r="P7" s="366">
        <v>33636</v>
      </c>
      <c r="Q7" s="366">
        <v>0</v>
      </c>
      <c r="R7" s="366">
        <f>SUM(C7:Q7)</f>
        <v>6278509</v>
      </c>
      <c r="S7" s="367"/>
    </row>
    <row r="8" spans="1:19" ht="18" customHeight="1" x14ac:dyDescent="0.15">
      <c r="A8" s="482"/>
      <c r="B8" s="372" t="s">
        <v>473</v>
      </c>
      <c r="C8" s="373">
        <f>C7/R7</f>
        <v>4.6273725179019412E-2</v>
      </c>
      <c r="D8" s="373">
        <f>D7/R7</f>
        <v>3.405235223840565E-2</v>
      </c>
      <c r="E8" s="373">
        <f>E7/R7</f>
        <v>8.6834788323151252E-2</v>
      </c>
      <c r="F8" s="373">
        <f>F7/R7</f>
        <v>0.17695761844093877</v>
      </c>
      <c r="G8" s="373">
        <f>G7/R7</f>
        <v>0.14910912766072326</v>
      </c>
      <c r="H8" s="373">
        <f>H7/R7</f>
        <v>0.10566091408007856</v>
      </c>
      <c r="I8" s="373">
        <f>I7/R7</f>
        <v>6.6288031123312871E-2</v>
      </c>
      <c r="J8" s="373">
        <f>J7/R7</f>
        <v>9.5345566917241026E-2</v>
      </c>
      <c r="K8" s="373">
        <f>K7/R7</f>
        <v>2.2892377792243349E-2</v>
      </c>
      <c r="L8" s="373">
        <f>L7/R7</f>
        <v>9.2877783562944641E-2</v>
      </c>
      <c r="M8" s="373"/>
      <c r="N8" s="373">
        <f>N7/R7</f>
        <v>0.11825164222907063</v>
      </c>
      <c r="O8" s="373">
        <f>O7/R7</f>
        <v>9.8749559807909812E-5</v>
      </c>
      <c r="P8" s="373">
        <f>P7/R7</f>
        <v>5.3573228930626684E-3</v>
      </c>
      <c r="Q8" s="373"/>
      <c r="R8" s="374"/>
      <c r="S8" s="375"/>
    </row>
    <row r="9" spans="1:19" ht="18" customHeight="1" x14ac:dyDescent="0.15">
      <c r="A9" s="483"/>
      <c r="B9" s="376" t="s">
        <v>474</v>
      </c>
      <c r="C9" s="377">
        <f t="shared" ref="C9:P9" si="0">C7/C5</f>
        <v>2152.0740740740739</v>
      </c>
      <c r="D9" s="377">
        <f t="shared" si="0"/>
        <v>1619.6818181818182</v>
      </c>
      <c r="E9" s="377">
        <f t="shared" si="0"/>
        <v>1867.0993150684931</v>
      </c>
      <c r="F9" s="377">
        <f t="shared" si="0"/>
        <v>1867.2773109243697</v>
      </c>
      <c r="G9" s="377">
        <f t="shared" si="0"/>
        <v>2057.5450549450547</v>
      </c>
      <c r="H9" s="377">
        <f t="shared" si="0"/>
        <v>1764.3430851063829</v>
      </c>
      <c r="I9" s="377">
        <f t="shared" si="0"/>
        <v>2351.3559322033898</v>
      </c>
      <c r="J9" s="377">
        <f t="shared" si="0"/>
        <v>1995.4266666666667</v>
      </c>
      <c r="K9" s="377">
        <f t="shared" si="0"/>
        <v>1996.25</v>
      </c>
      <c r="L9" s="377">
        <f t="shared" si="0"/>
        <v>1720.1592920353983</v>
      </c>
      <c r="M9" s="378"/>
      <c r="N9" s="378">
        <f t="shared" si="0"/>
        <v>1481.9241516966067</v>
      </c>
      <c r="O9" s="378"/>
      <c r="P9" s="378">
        <f t="shared" si="0"/>
        <v>2242.4</v>
      </c>
      <c r="Q9" s="377"/>
      <c r="R9" s="377">
        <f>R7/R5</f>
        <v>1852.0675516224189</v>
      </c>
      <c r="S9" s="379"/>
    </row>
    <row r="10" spans="1:19" ht="18" customHeight="1" x14ac:dyDescent="0.15">
      <c r="A10" s="484" t="s">
        <v>13</v>
      </c>
      <c r="B10" s="380" t="s">
        <v>472</v>
      </c>
      <c r="C10" s="381">
        <v>0</v>
      </c>
      <c r="D10" s="381">
        <v>2</v>
      </c>
      <c r="E10" s="381">
        <v>15</v>
      </c>
      <c r="F10" s="381">
        <v>8</v>
      </c>
      <c r="G10" s="381">
        <v>1</v>
      </c>
      <c r="H10" s="381">
        <v>5</v>
      </c>
      <c r="I10" s="381">
        <v>4</v>
      </c>
      <c r="J10" s="381">
        <v>3</v>
      </c>
      <c r="K10" s="381">
        <v>0</v>
      </c>
      <c r="L10" s="381">
        <v>1</v>
      </c>
      <c r="M10" s="381">
        <v>0</v>
      </c>
      <c r="N10" s="381">
        <v>0</v>
      </c>
      <c r="O10" s="381">
        <v>0</v>
      </c>
      <c r="P10" s="381">
        <v>0</v>
      </c>
      <c r="Q10" s="381">
        <v>0</v>
      </c>
      <c r="R10" s="381">
        <f>SUM(C10:Q10)</f>
        <v>39</v>
      </c>
      <c r="S10" s="381"/>
    </row>
    <row r="11" spans="1:19" ht="18" customHeight="1" x14ac:dyDescent="0.15">
      <c r="A11" s="484"/>
      <c r="B11" s="382" t="s">
        <v>80</v>
      </c>
      <c r="C11" s="383">
        <v>0</v>
      </c>
      <c r="D11" s="374">
        <v>2600</v>
      </c>
      <c r="E11" s="374">
        <v>31359</v>
      </c>
      <c r="F11" s="374">
        <v>14200</v>
      </c>
      <c r="G11" s="374">
        <v>1364</v>
      </c>
      <c r="H11" s="374">
        <v>12764</v>
      </c>
      <c r="I11" s="374">
        <v>8600</v>
      </c>
      <c r="J11" s="374">
        <v>7700</v>
      </c>
      <c r="K11" s="374">
        <v>0</v>
      </c>
      <c r="L11" s="374">
        <v>1800</v>
      </c>
      <c r="M11" s="374">
        <v>0</v>
      </c>
      <c r="N11" s="374">
        <v>0</v>
      </c>
      <c r="O11" s="383">
        <v>0</v>
      </c>
      <c r="P11" s="383">
        <v>0</v>
      </c>
      <c r="Q11" s="384">
        <v>0</v>
      </c>
      <c r="R11" s="384">
        <f>SUM(C11:Q11)</f>
        <v>80387</v>
      </c>
      <c r="S11" s="384"/>
    </row>
    <row r="12" spans="1:19" ht="18" customHeight="1" x14ac:dyDescent="0.15">
      <c r="A12" s="485"/>
      <c r="B12" s="385" t="s">
        <v>474</v>
      </c>
      <c r="C12" s="386"/>
      <c r="D12" s="386"/>
      <c r="E12" s="386">
        <f>E11/E10</f>
        <v>2090.6</v>
      </c>
      <c r="F12" s="386">
        <f>F11/F10</f>
        <v>1775</v>
      </c>
      <c r="G12" s="386"/>
      <c r="H12" s="386"/>
      <c r="I12" s="386">
        <f>I11/I10</f>
        <v>2150</v>
      </c>
      <c r="J12" s="386">
        <f>J11/J10</f>
        <v>2566.6666666666665</v>
      </c>
      <c r="K12" s="386"/>
      <c r="L12" s="386"/>
      <c r="M12" s="386"/>
      <c r="N12" s="386"/>
      <c r="O12" s="386"/>
      <c r="P12" s="386"/>
      <c r="Q12" s="386"/>
      <c r="R12" s="386">
        <f>R11/R10</f>
        <v>2061.2051282051284</v>
      </c>
      <c r="S12" s="386"/>
    </row>
    <row r="13" spans="1:19" ht="18" customHeight="1" x14ac:dyDescent="0.15">
      <c r="A13" s="481" t="s">
        <v>475</v>
      </c>
      <c r="B13" s="387" t="s">
        <v>472</v>
      </c>
      <c r="C13" s="366">
        <f>C5+C10</f>
        <v>135</v>
      </c>
      <c r="D13" s="366">
        <f t="shared" ref="D13:R13" si="1">D5+D10</f>
        <v>134</v>
      </c>
      <c r="E13" s="366">
        <f t="shared" si="1"/>
        <v>307</v>
      </c>
      <c r="F13" s="366">
        <f t="shared" si="1"/>
        <v>603</v>
      </c>
      <c r="G13" s="366">
        <f t="shared" si="1"/>
        <v>456</v>
      </c>
      <c r="H13" s="366">
        <f t="shared" si="1"/>
        <v>381</v>
      </c>
      <c r="I13" s="366">
        <f t="shared" si="1"/>
        <v>181</v>
      </c>
      <c r="J13" s="366">
        <f t="shared" si="1"/>
        <v>303</v>
      </c>
      <c r="K13" s="366">
        <f t="shared" si="1"/>
        <v>72</v>
      </c>
      <c r="L13" s="366">
        <f t="shared" si="1"/>
        <v>340</v>
      </c>
      <c r="M13" s="366">
        <f t="shared" si="1"/>
        <v>0</v>
      </c>
      <c r="N13" s="366">
        <f t="shared" si="1"/>
        <v>501</v>
      </c>
      <c r="O13" s="366">
        <f t="shared" si="1"/>
        <v>1</v>
      </c>
      <c r="P13" s="366">
        <f t="shared" si="1"/>
        <v>15</v>
      </c>
      <c r="Q13" s="366">
        <v>0</v>
      </c>
      <c r="R13" s="366">
        <f t="shared" si="1"/>
        <v>3429</v>
      </c>
      <c r="S13" s="388">
        <f>R13/R23</f>
        <v>0.74172615184944846</v>
      </c>
    </row>
    <row r="14" spans="1:19" ht="18" customHeight="1" x14ac:dyDescent="0.15">
      <c r="A14" s="482"/>
      <c r="B14" s="368" t="s">
        <v>473</v>
      </c>
      <c r="C14" s="369">
        <f>C13/R13</f>
        <v>3.937007874015748E-2</v>
      </c>
      <c r="D14" s="369">
        <f>D13/R13</f>
        <v>3.9078448527267426E-2</v>
      </c>
      <c r="E14" s="369">
        <f>E13/R13</f>
        <v>8.9530475357247008E-2</v>
      </c>
      <c r="F14" s="369">
        <f>F13/R13</f>
        <v>0.17585301837270342</v>
      </c>
      <c r="G14" s="369">
        <f>G13/R13</f>
        <v>0.13298337707786526</v>
      </c>
      <c r="H14" s="369">
        <f>H13/R13</f>
        <v>0.1111111111111111</v>
      </c>
      <c r="I14" s="369">
        <f>I13/R13</f>
        <v>5.2785068533100027E-2</v>
      </c>
      <c r="J14" s="369">
        <f>J13/R13</f>
        <v>8.8363954505686793E-2</v>
      </c>
      <c r="K14" s="369">
        <f>K13/R13</f>
        <v>2.0997375328083989E-2</v>
      </c>
      <c r="L14" s="369">
        <f>L13/R13</f>
        <v>9.9154272382618841E-2</v>
      </c>
      <c r="M14" s="369"/>
      <c r="N14" s="369">
        <f>N13/R13</f>
        <v>0.14610673665791776</v>
      </c>
      <c r="O14" s="369">
        <f>O13/R13</f>
        <v>2.9163021289005544E-4</v>
      </c>
      <c r="P14" s="369">
        <f>P13/R13</f>
        <v>4.3744531933508314E-3</v>
      </c>
      <c r="Q14" s="369"/>
      <c r="R14" s="370"/>
      <c r="S14" s="369"/>
    </row>
    <row r="15" spans="1:19" ht="18" customHeight="1" x14ac:dyDescent="0.15">
      <c r="A15" s="482"/>
      <c r="B15" s="364" t="s">
        <v>80</v>
      </c>
      <c r="C15" s="366">
        <f>C7+C11</f>
        <v>290530</v>
      </c>
      <c r="D15" s="366">
        <f t="shared" ref="D15:P15" si="2">D7+D11</f>
        <v>216398</v>
      </c>
      <c r="E15" s="366">
        <f t="shared" si="2"/>
        <v>576552</v>
      </c>
      <c r="F15" s="366">
        <f t="shared" si="2"/>
        <v>1125230</v>
      </c>
      <c r="G15" s="366">
        <f t="shared" si="2"/>
        <v>937547</v>
      </c>
      <c r="H15" s="366">
        <f t="shared" si="2"/>
        <v>676157</v>
      </c>
      <c r="I15" s="366">
        <f t="shared" si="2"/>
        <v>424790</v>
      </c>
      <c r="J15" s="366">
        <f t="shared" si="2"/>
        <v>606328</v>
      </c>
      <c r="K15" s="366">
        <f t="shared" si="2"/>
        <v>143730</v>
      </c>
      <c r="L15" s="366">
        <f t="shared" si="2"/>
        <v>584934</v>
      </c>
      <c r="M15" s="366">
        <f t="shared" si="2"/>
        <v>0</v>
      </c>
      <c r="N15" s="366">
        <f t="shared" si="2"/>
        <v>742444</v>
      </c>
      <c r="O15" s="366">
        <f t="shared" si="2"/>
        <v>620</v>
      </c>
      <c r="P15" s="366">
        <f t="shared" si="2"/>
        <v>33636</v>
      </c>
      <c r="Q15" s="366">
        <f>Q7+Q11</f>
        <v>0</v>
      </c>
      <c r="R15" s="366">
        <f>R7+R11</f>
        <v>6358896</v>
      </c>
      <c r="S15" s="388">
        <f>R15/R25</f>
        <v>0.77225528828643597</v>
      </c>
    </row>
    <row r="16" spans="1:19" ht="18" customHeight="1" x14ac:dyDescent="0.15">
      <c r="A16" s="482"/>
      <c r="B16" s="372" t="s">
        <v>473</v>
      </c>
      <c r="C16" s="373">
        <f>C15/R15</f>
        <v>4.568874848715878E-2</v>
      </c>
      <c r="D16" s="373">
        <f>D15/R15</f>
        <v>3.4030749991822477E-2</v>
      </c>
      <c r="E16" s="373">
        <f>E15/R15</f>
        <v>9.0668568883655279E-2</v>
      </c>
      <c r="F16" s="373">
        <f>F15/R15</f>
        <v>0.17695367246138324</v>
      </c>
      <c r="G16" s="373">
        <f>G15/R15</f>
        <v>0.1474386434374772</v>
      </c>
      <c r="H16" s="373">
        <f>H15/R15</f>
        <v>0.10633245141924007</v>
      </c>
      <c r="I16" s="373">
        <f>I15/R15</f>
        <v>6.6802476404709252E-2</v>
      </c>
      <c r="J16" s="373">
        <f>J15/R15</f>
        <v>9.5351142714081183E-2</v>
      </c>
      <c r="K16" s="373">
        <f>K15/R15</f>
        <v>2.2602980139948822E-2</v>
      </c>
      <c r="L16" s="373">
        <f>L15/R15</f>
        <v>9.1986722223480297E-2</v>
      </c>
      <c r="M16" s="373"/>
      <c r="N16" s="373">
        <f>N15/R15</f>
        <v>0.11675674519602144</v>
      </c>
      <c r="O16" s="373">
        <f>O15/R15</f>
        <v>9.7501201466418066E-5</v>
      </c>
      <c r="P16" s="373">
        <f>P15/R15</f>
        <v>5.2895974395555457E-3</v>
      </c>
      <c r="Q16" s="373"/>
      <c r="R16" s="374"/>
      <c r="S16" s="374"/>
    </row>
    <row r="17" spans="1:19" ht="18" customHeight="1" thickBot="1" x14ac:dyDescent="0.2">
      <c r="A17" s="482"/>
      <c r="B17" s="389" t="s">
        <v>474</v>
      </c>
      <c r="C17" s="390">
        <f>C15/C13</f>
        <v>2152.0740740740739</v>
      </c>
      <c r="D17" s="390">
        <f t="shared" ref="D17:L17" si="3">D15/D13</f>
        <v>1614.9104477611941</v>
      </c>
      <c r="E17" s="390">
        <f t="shared" si="3"/>
        <v>1878.0195439739414</v>
      </c>
      <c r="F17" s="390">
        <f t="shared" si="3"/>
        <v>1866.0530679933665</v>
      </c>
      <c r="G17" s="390">
        <f t="shared" si="3"/>
        <v>2056.0241228070176</v>
      </c>
      <c r="H17" s="390">
        <f t="shared" si="3"/>
        <v>1774.6902887139108</v>
      </c>
      <c r="I17" s="390">
        <f t="shared" si="3"/>
        <v>2346.9060773480664</v>
      </c>
      <c r="J17" s="390">
        <f t="shared" si="3"/>
        <v>2001.0825082508252</v>
      </c>
      <c r="K17" s="390">
        <f t="shared" si="3"/>
        <v>1996.25</v>
      </c>
      <c r="L17" s="390">
        <f t="shared" si="3"/>
        <v>1720.3941176470589</v>
      </c>
      <c r="M17" s="390"/>
      <c r="N17" s="390">
        <f>N15/N13</f>
        <v>1481.9241516966067</v>
      </c>
      <c r="O17" s="390"/>
      <c r="P17" s="390">
        <f>P15/P13</f>
        <v>2242.4</v>
      </c>
      <c r="Q17" s="390"/>
      <c r="R17" s="390">
        <f>R15/R13</f>
        <v>1854.4461942257217</v>
      </c>
      <c r="S17" s="391"/>
    </row>
    <row r="18" spans="1:19" ht="18" customHeight="1" thickTop="1" x14ac:dyDescent="0.15">
      <c r="A18" s="486" t="s">
        <v>14</v>
      </c>
      <c r="B18" s="392" t="s">
        <v>472</v>
      </c>
      <c r="C18" s="383">
        <v>33</v>
      </c>
      <c r="D18" s="383">
        <v>14</v>
      </c>
      <c r="E18" s="383">
        <v>26</v>
      </c>
      <c r="F18" s="383">
        <v>100</v>
      </c>
      <c r="G18" s="383">
        <v>97</v>
      </c>
      <c r="H18" s="383">
        <v>28</v>
      </c>
      <c r="I18" s="383">
        <v>31</v>
      </c>
      <c r="J18" s="383">
        <v>29</v>
      </c>
      <c r="K18" s="383">
        <v>10</v>
      </c>
      <c r="L18" s="383">
        <v>291</v>
      </c>
      <c r="M18" s="383">
        <v>499</v>
      </c>
      <c r="N18" s="383">
        <v>0</v>
      </c>
      <c r="O18" s="383">
        <v>7</v>
      </c>
      <c r="P18" s="383">
        <v>2</v>
      </c>
      <c r="Q18" s="383">
        <v>27</v>
      </c>
      <c r="R18" s="384">
        <f>SUM(C18:Q18)</f>
        <v>1194</v>
      </c>
      <c r="S18" s="393">
        <f>R18/R23</f>
        <v>0.2582738481505516</v>
      </c>
    </row>
    <row r="19" spans="1:19" ht="18" customHeight="1" x14ac:dyDescent="0.15">
      <c r="A19" s="482"/>
      <c r="B19" s="368" t="s">
        <v>473</v>
      </c>
      <c r="C19" s="369">
        <f>C18/R18</f>
        <v>2.7638190954773871E-2</v>
      </c>
      <c r="D19" s="369">
        <f>D18/R18</f>
        <v>1.1725293132328308E-2</v>
      </c>
      <c r="E19" s="369">
        <f>E18/R18</f>
        <v>2.1775544388609715E-2</v>
      </c>
      <c r="F19" s="369">
        <f>F18/R18</f>
        <v>8.3752093802345065E-2</v>
      </c>
      <c r="G19" s="369">
        <f>G18/R18</f>
        <v>8.1239530988274702E-2</v>
      </c>
      <c r="H19" s="369">
        <f>H18/R18</f>
        <v>2.3450586264656615E-2</v>
      </c>
      <c r="I19" s="369">
        <f>I18/R18</f>
        <v>2.5963149078726967E-2</v>
      </c>
      <c r="J19" s="369">
        <f>J18/R18</f>
        <v>2.4288107202680067E-2</v>
      </c>
      <c r="K19" s="369">
        <f>K18/R18</f>
        <v>8.3752093802345051E-3</v>
      </c>
      <c r="L19" s="369">
        <f>L18/R18</f>
        <v>0.24371859296482412</v>
      </c>
      <c r="M19" s="369">
        <f>M18/R18</f>
        <v>0.41792294807370184</v>
      </c>
      <c r="N19" s="369"/>
      <c r="O19" s="369">
        <f>O18/R18</f>
        <v>5.8626465661641538E-3</v>
      </c>
      <c r="P19" s="369">
        <f>P18/R18</f>
        <v>1.6750418760469012E-3</v>
      </c>
      <c r="Q19" s="369">
        <f>Q18/R18</f>
        <v>2.2613065326633167E-2</v>
      </c>
      <c r="R19" s="370"/>
      <c r="S19" s="369"/>
    </row>
    <row r="20" spans="1:19" ht="18" customHeight="1" x14ac:dyDescent="0.15">
      <c r="A20" s="482"/>
      <c r="B20" s="364" t="s">
        <v>80</v>
      </c>
      <c r="C20" s="374">
        <v>148960</v>
      </c>
      <c r="D20" s="374">
        <v>16810</v>
      </c>
      <c r="E20" s="374">
        <v>48080</v>
      </c>
      <c r="F20" s="374">
        <v>166072</v>
      </c>
      <c r="G20" s="374">
        <v>172830</v>
      </c>
      <c r="H20" s="374">
        <v>55350</v>
      </c>
      <c r="I20" s="374">
        <v>59938</v>
      </c>
      <c r="J20" s="374">
        <v>63470</v>
      </c>
      <c r="K20" s="374">
        <v>17930</v>
      </c>
      <c r="L20" s="374">
        <v>389680</v>
      </c>
      <c r="M20" s="374">
        <v>684860</v>
      </c>
      <c r="N20" s="374">
        <v>0</v>
      </c>
      <c r="O20" s="374">
        <v>4560</v>
      </c>
      <c r="P20" s="374">
        <v>953</v>
      </c>
      <c r="Q20" s="374">
        <v>45800</v>
      </c>
      <c r="R20" s="384">
        <f>SUM(C20:Q20)</f>
        <v>1875293</v>
      </c>
      <c r="S20" s="388">
        <f>R20/R25</f>
        <v>0.22774471171356403</v>
      </c>
    </row>
    <row r="21" spans="1:19" ht="18" customHeight="1" x14ac:dyDescent="0.15">
      <c r="A21" s="482"/>
      <c r="B21" s="382" t="s">
        <v>473</v>
      </c>
      <c r="C21" s="373">
        <f>C20/R20</f>
        <v>7.943292061560514E-2</v>
      </c>
      <c r="D21" s="373">
        <f>D20/R20</f>
        <v>8.9639325694704768E-3</v>
      </c>
      <c r="E21" s="373">
        <f>E20/R20</f>
        <v>2.5638660198699616E-2</v>
      </c>
      <c r="F21" s="373">
        <f>F20/R20</f>
        <v>8.855789468632369E-2</v>
      </c>
      <c r="G21" s="373">
        <f>G20/R20</f>
        <v>9.2161598214252391E-2</v>
      </c>
      <c r="H21" s="373">
        <f>H20/R20</f>
        <v>2.9515387728744256E-2</v>
      </c>
      <c r="I21" s="373">
        <f>I20/R20</f>
        <v>3.1961938747705025E-2</v>
      </c>
      <c r="J21" s="373">
        <f>J20/R20</f>
        <v>3.3845377762301676E-2</v>
      </c>
      <c r="K21" s="373">
        <f>K20/R20</f>
        <v>9.5611725740990874E-3</v>
      </c>
      <c r="L21" s="373">
        <f>L20/R20</f>
        <v>0.20779686161042568</v>
      </c>
      <c r="M21" s="373">
        <f>M20/R20</f>
        <v>0.36520159783031236</v>
      </c>
      <c r="N21" s="373"/>
      <c r="O21" s="373">
        <f>O20/R20</f>
        <v>2.4316200188450551E-3</v>
      </c>
      <c r="P21" s="373">
        <f>P20/R20</f>
        <v>5.0818725393845122E-4</v>
      </c>
      <c r="Q21" s="373">
        <f>Q20/R20</f>
        <v>2.442285018927709E-2</v>
      </c>
      <c r="R21" s="381"/>
      <c r="S21" s="373"/>
    </row>
    <row r="22" spans="1:19" ht="18" customHeight="1" thickBot="1" x14ac:dyDescent="0.2">
      <c r="A22" s="487"/>
      <c r="B22" s="394" t="s">
        <v>474</v>
      </c>
      <c r="C22" s="395">
        <f>C20/C18</f>
        <v>4513.939393939394</v>
      </c>
      <c r="D22" s="395">
        <f t="shared" ref="D22:Q22" si="4">D20/D18</f>
        <v>1200.7142857142858</v>
      </c>
      <c r="E22" s="395">
        <f t="shared" si="4"/>
        <v>1849.2307692307693</v>
      </c>
      <c r="F22" s="395">
        <f t="shared" si="4"/>
        <v>1660.72</v>
      </c>
      <c r="G22" s="395">
        <f t="shared" si="4"/>
        <v>1781.7525773195875</v>
      </c>
      <c r="H22" s="395">
        <f t="shared" si="4"/>
        <v>1976.7857142857142</v>
      </c>
      <c r="I22" s="395">
        <f t="shared" si="4"/>
        <v>1933.483870967742</v>
      </c>
      <c r="J22" s="395">
        <f t="shared" si="4"/>
        <v>2188.6206896551726</v>
      </c>
      <c r="K22" s="395">
        <f t="shared" si="4"/>
        <v>1793</v>
      </c>
      <c r="L22" s="395">
        <f t="shared" si="4"/>
        <v>1339.1065292096221</v>
      </c>
      <c r="M22" s="395">
        <f t="shared" si="4"/>
        <v>1372.4649298597194</v>
      </c>
      <c r="N22" s="395"/>
      <c r="O22" s="395">
        <f t="shared" si="4"/>
        <v>651.42857142857144</v>
      </c>
      <c r="P22" s="395">
        <f t="shared" si="4"/>
        <v>476.5</v>
      </c>
      <c r="Q22" s="395">
        <f t="shared" si="4"/>
        <v>1696.2962962962963</v>
      </c>
      <c r="R22" s="395">
        <f>R20/R18</f>
        <v>1570.5971524288107</v>
      </c>
      <c r="S22" s="396"/>
    </row>
    <row r="23" spans="1:19" ht="18" customHeight="1" thickTop="1" x14ac:dyDescent="0.15">
      <c r="A23" s="488" t="s">
        <v>476</v>
      </c>
      <c r="B23" s="380" t="s">
        <v>472</v>
      </c>
      <c r="C23" s="384">
        <f>C13+C18</f>
        <v>168</v>
      </c>
      <c r="D23" s="384">
        <f t="shared" ref="D23:R23" si="5">D13+D18</f>
        <v>148</v>
      </c>
      <c r="E23" s="384">
        <f t="shared" si="5"/>
        <v>333</v>
      </c>
      <c r="F23" s="384">
        <f t="shared" si="5"/>
        <v>703</v>
      </c>
      <c r="G23" s="384">
        <f t="shared" si="5"/>
        <v>553</v>
      </c>
      <c r="H23" s="384">
        <f t="shared" si="5"/>
        <v>409</v>
      </c>
      <c r="I23" s="384">
        <f t="shared" si="5"/>
        <v>212</v>
      </c>
      <c r="J23" s="384">
        <f t="shared" si="5"/>
        <v>332</v>
      </c>
      <c r="K23" s="384">
        <f t="shared" si="5"/>
        <v>82</v>
      </c>
      <c r="L23" s="384">
        <f t="shared" si="5"/>
        <v>631</v>
      </c>
      <c r="M23" s="384">
        <f t="shared" si="5"/>
        <v>499</v>
      </c>
      <c r="N23" s="384">
        <f t="shared" si="5"/>
        <v>501</v>
      </c>
      <c r="O23" s="384">
        <f t="shared" si="5"/>
        <v>8</v>
      </c>
      <c r="P23" s="384">
        <f t="shared" si="5"/>
        <v>17</v>
      </c>
      <c r="Q23" s="384">
        <f t="shared" si="5"/>
        <v>27</v>
      </c>
      <c r="R23" s="397">
        <f t="shared" si="5"/>
        <v>4623</v>
      </c>
      <c r="S23" s="398"/>
    </row>
    <row r="24" spans="1:19" ht="18" customHeight="1" x14ac:dyDescent="0.15">
      <c r="A24" s="488"/>
      <c r="B24" s="368" t="s">
        <v>473</v>
      </c>
      <c r="C24" s="369">
        <f>C23/R23</f>
        <v>3.6340038935756006E-2</v>
      </c>
      <c r="D24" s="369">
        <f>D23/R23</f>
        <v>3.2013843824356479E-2</v>
      </c>
      <c r="E24" s="369">
        <f>E23/R23</f>
        <v>7.2031148604802073E-2</v>
      </c>
      <c r="F24" s="369">
        <f>F23/R23</f>
        <v>0.15206575816569326</v>
      </c>
      <c r="G24" s="369">
        <f>G23/R23</f>
        <v>0.11961929483019684</v>
      </c>
      <c r="H24" s="369">
        <f>H23/R23</f>
        <v>8.8470690028120275E-2</v>
      </c>
      <c r="I24" s="369">
        <f>I23/R23</f>
        <v>4.5857668180834955E-2</v>
      </c>
      <c r="J24" s="369">
        <f>J23/R23</f>
        <v>7.1814838849232107E-2</v>
      </c>
      <c r="K24" s="369">
        <f>K23/R23</f>
        <v>1.7737399956738047E-2</v>
      </c>
      <c r="L24" s="369">
        <f>L23/R23</f>
        <v>0.13649145576465499</v>
      </c>
      <c r="M24" s="369">
        <f>M23/R23</f>
        <v>0.10793856802941813</v>
      </c>
      <c r="N24" s="369">
        <f>N23/R23</f>
        <v>0.10837118754055808</v>
      </c>
      <c r="O24" s="369">
        <f>O23/R23</f>
        <v>1.7304780445598095E-3</v>
      </c>
      <c r="P24" s="369">
        <f>P23/R23</f>
        <v>3.6772658446895955E-3</v>
      </c>
      <c r="Q24" s="369">
        <f>Q23/R23</f>
        <v>5.8403634003893574E-3</v>
      </c>
      <c r="R24" s="370"/>
      <c r="S24" s="399"/>
    </row>
    <row r="25" spans="1:19" ht="18" customHeight="1" x14ac:dyDescent="0.15">
      <c r="A25" s="488"/>
      <c r="B25" s="364" t="s">
        <v>80</v>
      </c>
      <c r="C25" s="366">
        <f>C15+C20</f>
        <v>439490</v>
      </c>
      <c r="D25" s="366">
        <f t="shared" ref="D25:Q25" si="6">D15+D20</f>
        <v>233208</v>
      </c>
      <c r="E25" s="366">
        <f t="shared" si="6"/>
        <v>624632</v>
      </c>
      <c r="F25" s="366">
        <f t="shared" si="6"/>
        <v>1291302</v>
      </c>
      <c r="G25" s="366">
        <f t="shared" si="6"/>
        <v>1110377</v>
      </c>
      <c r="H25" s="366">
        <f t="shared" si="6"/>
        <v>731507</v>
      </c>
      <c r="I25" s="366">
        <f t="shared" si="6"/>
        <v>484728</v>
      </c>
      <c r="J25" s="366">
        <f t="shared" si="6"/>
        <v>669798</v>
      </c>
      <c r="K25" s="366">
        <f t="shared" si="6"/>
        <v>161660</v>
      </c>
      <c r="L25" s="366">
        <f t="shared" si="6"/>
        <v>974614</v>
      </c>
      <c r="M25" s="366">
        <f t="shared" si="6"/>
        <v>684860</v>
      </c>
      <c r="N25" s="366">
        <f t="shared" si="6"/>
        <v>742444</v>
      </c>
      <c r="O25" s="366">
        <f t="shared" si="6"/>
        <v>5180</v>
      </c>
      <c r="P25" s="366">
        <f t="shared" si="6"/>
        <v>34589</v>
      </c>
      <c r="Q25" s="366">
        <f t="shared" si="6"/>
        <v>45800</v>
      </c>
      <c r="R25" s="400">
        <f>R15+R20</f>
        <v>8234189</v>
      </c>
      <c r="S25" s="401"/>
    </row>
    <row r="26" spans="1:19" ht="18" customHeight="1" x14ac:dyDescent="0.15">
      <c r="A26" s="488"/>
      <c r="B26" s="372" t="s">
        <v>473</v>
      </c>
      <c r="C26" s="373">
        <f>C25/R25</f>
        <v>5.3373805240564676E-2</v>
      </c>
      <c r="D26" s="373">
        <f>D25/R25</f>
        <v>2.8321914884392379E-2</v>
      </c>
      <c r="E26" s="373">
        <f>E25/R25</f>
        <v>7.5858351077440656E-2</v>
      </c>
      <c r="F26" s="373">
        <f>F25/R25</f>
        <v>0.15682200153530604</v>
      </c>
      <c r="G26" s="373">
        <f>G25/R25</f>
        <v>0.13484958870873623</v>
      </c>
      <c r="H26" s="373">
        <f>H25/R25</f>
        <v>8.8837771394365619E-2</v>
      </c>
      <c r="I26" s="373">
        <f>I25/R25</f>
        <v>5.8867728200069247E-2</v>
      </c>
      <c r="J26" s="373">
        <f>J25/R25</f>
        <v>8.1343530006415934E-2</v>
      </c>
      <c r="K26" s="373">
        <f>K25/R25</f>
        <v>1.9632777435640597E-2</v>
      </c>
      <c r="L26" s="373">
        <f>L25/R25</f>
        <v>0.11836186903166784</v>
      </c>
      <c r="M26" s="373">
        <f>M25/R25</f>
        <v>8.3172732615197448E-2</v>
      </c>
      <c r="N26" s="373">
        <f>N25/R25</f>
        <v>9.0166013920739488E-2</v>
      </c>
      <c r="O26" s="373">
        <f>O25/R25</f>
        <v>6.290844186355208E-4</v>
      </c>
      <c r="P26" s="373">
        <f>P25/R25</f>
        <v>4.2006565552478821E-3</v>
      </c>
      <c r="Q26" s="373">
        <f>Q25/R25</f>
        <v>5.5621749755804728E-3</v>
      </c>
      <c r="R26" s="383"/>
      <c r="S26" s="402"/>
    </row>
    <row r="27" spans="1:19" ht="18" customHeight="1" x14ac:dyDescent="0.15">
      <c r="A27" s="489"/>
      <c r="B27" s="403" t="s">
        <v>474</v>
      </c>
      <c r="C27" s="377">
        <f>C25/C23</f>
        <v>2616.0119047619046</v>
      </c>
      <c r="D27" s="377">
        <f t="shared" ref="D27:M27" si="7">D25/D23</f>
        <v>1575.7297297297298</v>
      </c>
      <c r="E27" s="377">
        <f t="shared" si="7"/>
        <v>1875.7717717717717</v>
      </c>
      <c r="F27" s="377">
        <f t="shared" si="7"/>
        <v>1836.8449502133712</v>
      </c>
      <c r="G27" s="377">
        <f t="shared" si="7"/>
        <v>2007.9150090415912</v>
      </c>
      <c r="H27" s="377">
        <f t="shared" si="7"/>
        <v>1788.5256723716382</v>
      </c>
      <c r="I27" s="377">
        <f t="shared" si="7"/>
        <v>2286.4528301886794</v>
      </c>
      <c r="J27" s="377">
        <f t="shared" si="7"/>
        <v>2017.4638554216867</v>
      </c>
      <c r="K27" s="377">
        <f t="shared" si="7"/>
        <v>1971.4634146341464</v>
      </c>
      <c r="L27" s="377">
        <f t="shared" si="7"/>
        <v>1544.554675118859</v>
      </c>
      <c r="M27" s="377">
        <f t="shared" si="7"/>
        <v>1372.4649298597194</v>
      </c>
      <c r="N27" s="377">
        <f>N25/N23</f>
        <v>1481.9241516966067</v>
      </c>
      <c r="O27" s="377">
        <f>O25/O23</f>
        <v>647.5</v>
      </c>
      <c r="P27" s="377">
        <f>P25/P23</f>
        <v>2034.6470588235295</v>
      </c>
      <c r="Q27" s="377">
        <f>Q25/Q23</f>
        <v>1696.2962962962963</v>
      </c>
      <c r="R27" s="404">
        <f>R25/R23</f>
        <v>1781.1354099069868</v>
      </c>
      <c r="S27" s="405"/>
    </row>
    <row r="28" spans="1:19" x14ac:dyDescent="0.15">
      <c r="A28" s="406"/>
      <c r="B28" s="490" t="s">
        <v>477</v>
      </c>
      <c r="C28" s="490"/>
      <c r="D28" s="490"/>
      <c r="E28" s="407"/>
      <c r="F28" s="407"/>
      <c r="G28" s="407"/>
      <c r="H28" s="407"/>
      <c r="I28" s="407"/>
      <c r="J28" s="407"/>
      <c r="K28" s="407"/>
      <c r="L28" s="407"/>
      <c r="M28" s="407"/>
      <c r="N28" s="408"/>
      <c r="O28" s="408"/>
      <c r="P28" s="408"/>
      <c r="Q28" s="408"/>
      <c r="R28" s="409"/>
      <c r="S28" s="410"/>
    </row>
    <row r="29" spans="1:19" x14ac:dyDescent="0.15">
      <c r="A29" s="411"/>
      <c r="B29" s="477" t="s">
        <v>478</v>
      </c>
      <c r="C29" s="477"/>
      <c r="D29" s="477"/>
      <c r="E29" s="477"/>
      <c r="F29" s="477"/>
      <c r="G29" s="477"/>
      <c r="H29" s="477"/>
      <c r="K29" s="478" t="s">
        <v>479</v>
      </c>
      <c r="L29" s="478"/>
      <c r="M29" s="478"/>
      <c r="N29" s="412"/>
      <c r="O29" s="479" t="s">
        <v>480</v>
      </c>
      <c r="P29" s="479"/>
      <c r="Q29" s="479"/>
      <c r="R29" s="480" t="s">
        <v>481</v>
      </c>
      <c r="S29" s="480"/>
    </row>
    <row r="30" spans="1:19" x14ac:dyDescent="0.15">
      <c r="A30" s="411"/>
      <c r="B30" s="413"/>
      <c r="C30" s="412"/>
      <c r="D30" s="257"/>
      <c r="E30" s="257"/>
      <c r="F30" s="414"/>
      <c r="G30" s="412"/>
      <c r="K30" s="479" t="s">
        <v>26</v>
      </c>
      <c r="L30" s="479"/>
      <c r="M30" s="415">
        <v>416</v>
      </c>
      <c r="N30" s="412"/>
      <c r="O30" s="416"/>
      <c r="P30" s="415" t="s">
        <v>472</v>
      </c>
      <c r="Q30" s="415" t="s">
        <v>80</v>
      </c>
      <c r="R30" s="415" t="s">
        <v>472</v>
      </c>
      <c r="S30" s="415" t="s">
        <v>80</v>
      </c>
    </row>
    <row r="31" spans="1:19" x14ac:dyDescent="0.15">
      <c r="A31" s="411"/>
      <c r="B31" s="413"/>
      <c r="C31" s="412"/>
      <c r="D31" s="257"/>
      <c r="E31" s="257"/>
      <c r="F31" s="414"/>
      <c r="G31" s="412"/>
      <c r="K31" s="476" t="s">
        <v>482</v>
      </c>
      <c r="L31" s="476"/>
      <c r="M31" s="415">
        <v>43</v>
      </c>
      <c r="N31" s="412"/>
      <c r="O31" s="415" t="s">
        <v>3</v>
      </c>
      <c r="P31" s="415">
        <f>P33-P32</f>
        <v>399</v>
      </c>
      <c r="Q31" s="417">
        <f>Q33-Q32</f>
        <v>624012</v>
      </c>
      <c r="R31" s="418">
        <f>P31/R13</f>
        <v>0.1163604549431321</v>
      </c>
      <c r="S31" s="418">
        <f>Q31/R15</f>
        <v>9.8132128595907211E-2</v>
      </c>
    </row>
    <row r="32" spans="1:19" x14ac:dyDescent="0.15">
      <c r="A32" s="411"/>
      <c r="B32" s="413"/>
      <c r="C32" s="412"/>
      <c r="D32" s="257"/>
      <c r="E32" s="257"/>
      <c r="F32" s="414"/>
      <c r="G32" s="412"/>
      <c r="K32" s="476" t="s">
        <v>145</v>
      </c>
      <c r="L32" s="476"/>
      <c r="M32" s="415">
        <v>260</v>
      </c>
      <c r="N32" s="412"/>
      <c r="O32" s="415" t="s">
        <v>14</v>
      </c>
      <c r="P32" s="415">
        <v>17</v>
      </c>
      <c r="Q32" s="419">
        <v>23800</v>
      </c>
      <c r="R32" s="418">
        <f>P32/R18</f>
        <v>1.423785594639866E-2</v>
      </c>
      <c r="S32" s="418">
        <f>Q32/R20</f>
        <v>1.2691350098357963E-2</v>
      </c>
    </row>
    <row r="33" spans="1:19" x14ac:dyDescent="0.15">
      <c r="A33" s="411"/>
      <c r="B33" s="413"/>
      <c r="C33" s="412"/>
      <c r="D33" s="257"/>
      <c r="E33" s="257"/>
      <c r="F33" s="414"/>
      <c r="G33" s="412"/>
      <c r="K33" s="476" t="s">
        <v>483</v>
      </c>
      <c r="L33" s="476"/>
      <c r="M33" s="415">
        <f>SUM(M30:M32)</f>
        <v>719</v>
      </c>
      <c r="N33" s="412"/>
      <c r="O33" s="415" t="s">
        <v>484</v>
      </c>
      <c r="P33" s="415">
        <v>416</v>
      </c>
      <c r="Q33" s="417">
        <v>647812</v>
      </c>
      <c r="R33" s="418">
        <f>P33/R23</f>
        <v>8.9984858317110103E-2</v>
      </c>
      <c r="S33" s="418">
        <f>Q33/R25</f>
        <v>7.8673443128400383E-2</v>
      </c>
    </row>
  </sheetData>
  <mergeCells count="21">
    <mergeCell ref="A1:S1"/>
    <mergeCell ref="A2:S2"/>
    <mergeCell ref="A3:A4"/>
    <mergeCell ref="B3:B4"/>
    <mergeCell ref="L3:Q3"/>
    <mergeCell ref="R3:R4"/>
    <mergeCell ref="S3:S4"/>
    <mergeCell ref="R29:S29"/>
    <mergeCell ref="K30:L30"/>
    <mergeCell ref="K31:L31"/>
    <mergeCell ref="A5:A9"/>
    <mergeCell ref="A10:A12"/>
    <mergeCell ref="A13:A17"/>
    <mergeCell ref="A18:A22"/>
    <mergeCell ref="A23:A27"/>
    <mergeCell ref="B28:D28"/>
    <mergeCell ref="K32:L32"/>
    <mergeCell ref="K33:L33"/>
    <mergeCell ref="B29:H29"/>
    <mergeCell ref="K29:M29"/>
    <mergeCell ref="O29:Q29"/>
  </mergeCells>
  <phoneticPr fontId="24"/>
  <pageMargins left="0.3149606299212598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L19" sqref="L19"/>
    </sheetView>
  </sheetViews>
  <sheetFormatPr defaultRowHeight="13.5" x14ac:dyDescent="0.15"/>
  <cols>
    <col min="6" max="6" width="5.625" customWidth="1"/>
    <col min="7" max="7" width="5" customWidth="1"/>
  </cols>
  <sheetData>
    <row r="1" spans="1:11" ht="12.75" customHeight="1" thickBot="1" x14ac:dyDescent="0.2">
      <c r="A1" s="561" t="s">
        <v>322</v>
      </c>
      <c r="B1" s="561"/>
      <c r="C1" s="561"/>
      <c r="D1" s="561"/>
      <c r="E1" s="343"/>
      <c r="F1" s="344"/>
      <c r="G1" s="344"/>
      <c r="H1" s="562" t="s">
        <v>323</v>
      </c>
      <c r="I1" s="562"/>
      <c r="J1" s="562"/>
      <c r="K1" s="562"/>
    </row>
    <row r="2" spans="1:11" ht="12.75" customHeight="1" x14ac:dyDescent="0.15">
      <c r="A2" s="563"/>
      <c r="B2" s="564" t="s">
        <v>324</v>
      </c>
      <c r="C2" s="566" t="s">
        <v>325</v>
      </c>
      <c r="D2" s="566"/>
      <c r="E2" s="567"/>
      <c r="F2" s="568"/>
      <c r="G2" s="569"/>
      <c r="H2" s="564" t="s">
        <v>324</v>
      </c>
      <c r="I2" s="566" t="s">
        <v>325</v>
      </c>
      <c r="J2" s="572"/>
      <c r="K2" s="567"/>
    </row>
    <row r="3" spans="1:11" ht="12.75" customHeight="1" x14ac:dyDescent="0.15">
      <c r="A3" s="542"/>
      <c r="B3" s="565"/>
      <c r="C3" s="345"/>
      <c r="D3" s="346" t="s">
        <v>326</v>
      </c>
      <c r="E3" s="347" t="s">
        <v>327</v>
      </c>
      <c r="F3" s="570"/>
      <c r="G3" s="571"/>
      <c r="H3" s="565"/>
      <c r="I3" s="345"/>
      <c r="J3" s="346" t="s">
        <v>326</v>
      </c>
      <c r="K3" s="347" t="s">
        <v>327</v>
      </c>
    </row>
    <row r="4" spans="1:11" ht="12.75" customHeight="1" x14ac:dyDescent="0.15">
      <c r="A4" s="541" t="s">
        <v>328</v>
      </c>
      <c r="B4" s="348" t="s">
        <v>329</v>
      </c>
      <c r="C4" s="183">
        <v>2371</v>
      </c>
      <c r="D4" s="183">
        <v>230</v>
      </c>
      <c r="E4" s="552">
        <f>SUM(C4:C19)</f>
        <v>21656</v>
      </c>
      <c r="F4" s="548" t="s">
        <v>330</v>
      </c>
      <c r="G4" s="555" t="s">
        <v>331</v>
      </c>
      <c r="H4" s="348" t="s">
        <v>332</v>
      </c>
      <c r="I4" s="183">
        <v>1510</v>
      </c>
      <c r="J4" s="183">
        <v>1510</v>
      </c>
      <c r="K4" s="558">
        <f>SUM(I4:I14)</f>
        <v>11608</v>
      </c>
    </row>
    <row r="5" spans="1:11" ht="12.75" customHeight="1" x14ac:dyDescent="0.15">
      <c r="A5" s="551"/>
      <c r="B5" s="348" t="s">
        <v>333</v>
      </c>
      <c r="C5" s="183">
        <v>705</v>
      </c>
      <c r="D5" s="183">
        <v>67</v>
      </c>
      <c r="E5" s="553"/>
      <c r="F5" s="549"/>
      <c r="G5" s="556"/>
      <c r="H5" s="348" t="s">
        <v>334</v>
      </c>
      <c r="I5" s="183">
        <v>6033</v>
      </c>
      <c r="J5" s="183">
        <v>6033</v>
      </c>
      <c r="K5" s="559"/>
    </row>
    <row r="6" spans="1:11" ht="12.75" customHeight="1" x14ac:dyDescent="0.15">
      <c r="A6" s="551"/>
      <c r="B6" s="348" t="s">
        <v>335</v>
      </c>
      <c r="C6" s="183">
        <v>2541</v>
      </c>
      <c r="D6" s="183">
        <v>233</v>
      </c>
      <c r="E6" s="553"/>
      <c r="F6" s="549"/>
      <c r="G6" s="556"/>
      <c r="H6" s="348" t="s">
        <v>336</v>
      </c>
      <c r="I6" s="183">
        <v>107</v>
      </c>
      <c r="J6" s="183">
        <v>107</v>
      </c>
      <c r="K6" s="559"/>
    </row>
    <row r="7" spans="1:11" ht="12.75" customHeight="1" x14ac:dyDescent="0.15">
      <c r="A7" s="551"/>
      <c r="B7" s="348" t="s">
        <v>337</v>
      </c>
      <c r="C7" s="183">
        <v>2012</v>
      </c>
      <c r="D7" s="183">
        <v>330</v>
      </c>
      <c r="E7" s="553"/>
      <c r="F7" s="549"/>
      <c r="G7" s="556"/>
      <c r="H7" s="348" t="s">
        <v>338</v>
      </c>
      <c r="I7" s="183">
        <v>383</v>
      </c>
      <c r="J7" s="183">
        <v>383</v>
      </c>
      <c r="K7" s="559"/>
    </row>
    <row r="8" spans="1:11" ht="12.75" customHeight="1" x14ac:dyDescent="0.15">
      <c r="A8" s="551"/>
      <c r="B8" s="348" t="s">
        <v>339</v>
      </c>
      <c r="C8" s="183">
        <v>1689</v>
      </c>
      <c r="D8" s="183">
        <v>161</v>
      </c>
      <c r="E8" s="553"/>
      <c r="F8" s="549"/>
      <c r="G8" s="556"/>
      <c r="H8" s="348" t="s">
        <v>340</v>
      </c>
      <c r="I8" s="183">
        <v>698</v>
      </c>
      <c r="J8" s="183">
        <v>698</v>
      </c>
      <c r="K8" s="559"/>
    </row>
    <row r="9" spans="1:11" ht="12.75" customHeight="1" x14ac:dyDescent="0.15">
      <c r="A9" s="551"/>
      <c r="B9" s="348" t="s">
        <v>341</v>
      </c>
      <c r="C9" s="183">
        <v>1391</v>
      </c>
      <c r="D9" s="183">
        <v>197</v>
      </c>
      <c r="E9" s="553"/>
      <c r="F9" s="549"/>
      <c r="G9" s="556"/>
      <c r="H9" s="348" t="s">
        <v>342</v>
      </c>
      <c r="I9" s="183">
        <v>64</v>
      </c>
      <c r="J9" s="183">
        <v>64</v>
      </c>
      <c r="K9" s="559"/>
    </row>
    <row r="10" spans="1:11" ht="12.75" customHeight="1" x14ac:dyDescent="0.15">
      <c r="A10" s="551"/>
      <c r="B10" s="348" t="s">
        <v>343</v>
      </c>
      <c r="C10" s="183">
        <v>890</v>
      </c>
      <c r="D10" s="183">
        <v>4</v>
      </c>
      <c r="E10" s="553"/>
      <c r="F10" s="549"/>
      <c r="G10" s="556"/>
      <c r="H10" s="348" t="s">
        <v>344</v>
      </c>
      <c r="I10" s="183">
        <v>1804</v>
      </c>
      <c r="J10" s="183">
        <v>1804</v>
      </c>
      <c r="K10" s="559"/>
    </row>
    <row r="11" spans="1:11" ht="12.75" customHeight="1" x14ac:dyDescent="0.15">
      <c r="A11" s="551"/>
      <c r="B11" s="348" t="s">
        <v>345</v>
      </c>
      <c r="C11" s="183">
        <v>2142</v>
      </c>
      <c r="D11" s="183">
        <v>11</v>
      </c>
      <c r="E11" s="553"/>
      <c r="F11" s="549"/>
      <c r="G11" s="556"/>
      <c r="H11" s="348" t="s">
        <v>346</v>
      </c>
      <c r="I11" s="183">
        <v>245</v>
      </c>
      <c r="J11" s="183">
        <v>245</v>
      </c>
      <c r="K11" s="559"/>
    </row>
    <row r="12" spans="1:11" ht="12.75" customHeight="1" x14ac:dyDescent="0.15">
      <c r="A12" s="551"/>
      <c r="B12" s="348" t="s">
        <v>347</v>
      </c>
      <c r="C12" s="183">
        <v>1812</v>
      </c>
      <c r="D12" s="183">
        <v>35</v>
      </c>
      <c r="E12" s="553"/>
      <c r="F12" s="549"/>
      <c r="G12" s="556"/>
      <c r="H12" s="348" t="s">
        <v>348</v>
      </c>
      <c r="I12" s="183">
        <v>491</v>
      </c>
      <c r="J12" s="183">
        <v>491</v>
      </c>
      <c r="K12" s="559"/>
    </row>
    <row r="13" spans="1:11" ht="12.75" customHeight="1" x14ac:dyDescent="0.15">
      <c r="A13" s="551"/>
      <c r="B13" s="348" t="s">
        <v>349</v>
      </c>
      <c r="C13" s="183">
        <v>722</v>
      </c>
      <c r="D13" s="183">
        <v>36</v>
      </c>
      <c r="E13" s="553"/>
      <c r="F13" s="549"/>
      <c r="G13" s="556"/>
      <c r="H13" s="348" t="s">
        <v>350</v>
      </c>
      <c r="I13" s="348">
        <v>211</v>
      </c>
      <c r="J13" s="348">
        <v>168</v>
      </c>
      <c r="K13" s="559"/>
    </row>
    <row r="14" spans="1:11" ht="12.75" customHeight="1" x14ac:dyDescent="0.15">
      <c r="A14" s="551"/>
      <c r="B14" s="348" t="s">
        <v>351</v>
      </c>
      <c r="C14" s="183">
        <v>587</v>
      </c>
      <c r="D14" s="183">
        <v>0</v>
      </c>
      <c r="E14" s="553"/>
      <c r="F14" s="549"/>
      <c r="G14" s="557"/>
      <c r="H14" s="348" t="s">
        <v>352</v>
      </c>
      <c r="I14" s="183">
        <v>62</v>
      </c>
      <c r="J14" s="183">
        <v>62</v>
      </c>
      <c r="K14" s="560"/>
    </row>
    <row r="15" spans="1:11" ht="12.75" customHeight="1" x14ac:dyDescent="0.15">
      <c r="A15" s="551"/>
      <c r="B15" s="348" t="s">
        <v>353</v>
      </c>
      <c r="C15" s="183">
        <v>1683</v>
      </c>
      <c r="D15" s="183">
        <v>0</v>
      </c>
      <c r="E15" s="553"/>
      <c r="F15" s="549"/>
      <c r="G15" s="533" t="s">
        <v>354</v>
      </c>
      <c r="H15" s="534"/>
      <c r="I15" s="183">
        <v>703</v>
      </c>
      <c r="J15" s="183">
        <v>703</v>
      </c>
      <c r="K15" s="349">
        <f>I15</f>
        <v>703</v>
      </c>
    </row>
    <row r="16" spans="1:11" ht="12.75" customHeight="1" x14ac:dyDescent="0.15">
      <c r="A16" s="551"/>
      <c r="B16" s="348" t="s">
        <v>355</v>
      </c>
      <c r="C16" s="183">
        <v>913</v>
      </c>
      <c r="D16" s="183">
        <v>9</v>
      </c>
      <c r="E16" s="553"/>
      <c r="F16" s="549"/>
      <c r="G16" s="533" t="s">
        <v>356</v>
      </c>
      <c r="H16" s="534"/>
      <c r="I16" s="183">
        <v>191</v>
      </c>
      <c r="J16" s="183">
        <v>191</v>
      </c>
      <c r="K16" s="349">
        <f>I16</f>
        <v>191</v>
      </c>
    </row>
    <row r="17" spans="1:11" ht="12.75" customHeight="1" x14ac:dyDescent="0.15">
      <c r="A17" s="551"/>
      <c r="B17" s="348" t="s">
        <v>357</v>
      </c>
      <c r="C17" s="183">
        <v>1655</v>
      </c>
      <c r="D17" s="183">
        <v>0</v>
      </c>
      <c r="E17" s="553"/>
      <c r="F17" s="549"/>
      <c r="G17" s="545" t="s">
        <v>358</v>
      </c>
      <c r="H17" s="348" t="s">
        <v>359</v>
      </c>
      <c r="I17" s="183">
        <v>1484</v>
      </c>
      <c r="J17" s="183">
        <v>1484</v>
      </c>
      <c r="K17" s="543">
        <f>SUM(I17:I25)</f>
        <v>5135</v>
      </c>
    </row>
    <row r="18" spans="1:11" ht="12.75" customHeight="1" x14ac:dyDescent="0.15">
      <c r="A18" s="551"/>
      <c r="B18" s="348" t="s">
        <v>360</v>
      </c>
      <c r="C18" s="183">
        <v>329</v>
      </c>
      <c r="D18" s="183">
        <v>5</v>
      </c>
      <c r="E18" s="553"/>
      <c r="F18" s="549"/>
      <c r="G18" s="546"/>
      <c r="H18" s="348" t="s">
        <v>361</v>
      </c>
      <c r="I18" s="183">
        <v>2996</v>
      </c>
      <c r="J18" s="183">
        <v>2996</v>
      </c>
      <c r="K18" s="532"/>
    </row>
    <row r="19" spans="1:11" ht="12.75" customHeight="1" x14ac:dyDescent="0.15">
      <c r="A19" s="542"/>
      <c r="B19" s="348" t="s">
        <v>362</v>
      </c>
      <c r="C19" s="183">
        <v>214</v>
      </c>
      <c r="D19" s="183">
        <v>0</v>
      </c>
      <c r="E19" s="554"/>
      <c r="F19" s="549"/>
      <c r="G19" s="546"/>
      <c r="H19" s="348" t="s">
        <v>363</v>
      </c>
      <c r="I19" s="183">
        <v>86</v>
      </c>
      <c r="J19" s="183">
        <v>86</v>
      </c>
      <c r="K19" s="532"/>
    </row>
    <row r="20" spans="1:11" ht="12.75" customHeight="1" x14ac:dyDescent="0.15">
      <c r="A20" s="541" t="s">
        <v>364</v>
      </c>
      <c r="B20" s="348" t="s">
        <v>365</v>
      </c>
      <c r="C20" s="183">
        <v>2975</v>
      </c>
      <c r="D20" s="183">
        <v>269</v>
      </c>
      <c r="E20" s="543">
        <f>SUM(C20:C43)</f>
        <v>48979</v>
      </c>
      <c r="F20" s="549"/>
      <c r="G20" s="546"/>
      <c r="H20" s="348" t="s">
        <v>366</v>
      </c>
      <c r="I20" s="183">
        <v>122</v>
      </c>
      <c r="J20" s="183">
        <v>122</v>
      </c>
      <c r="K20" s="532"/>
    </row>
    <row r="21" spans="1:11" ht="12.75" customHeight="1" x14ac:dyDescent="0.15">
      <c r="A21" s="551"/>
      <c r="B21" s="348" t="s">
        <v>367</v>
      </c>
      <c r="C21" s="183">
        <v>447</v>
      </c>
      <c r="D21" s="183">
        <v>21</v>
      </c>
      <c r="E21" s="532"/>
      <c r="F21" s="549"/>
      <c r="G21" s="546"/>
      <c r="H21" s="348" t="s">
        <v>368</v>
      </c>
      <c r="I21" s="183">
        <v>90</v>
      </c>
      <c r="J21" s="183">
        <v>90</v>
      </c>
      <c r="K21" s="532"/>
    </row>
    <row r="22" spans="1:11" ht="12.75" customHeight="1" x14ac:dyDescent="0.15">
      <c r="A22" s="551"/>
      <c r="B22" s="348" t="s">
        <v>369</v>
      </c>
      <c r="C22" s="183">
        <v>2400</v>
      </c>
      <c r="D22" s="183">
        <v>161</v>
      </c>
      <c r="E22" s="532"/>
      <c r="F22" s="549"/>
      <c r="G22" s="546"/>
      <c r="H22" s="348" t="s">
        <v>370</v>
      </c>
      <c r="I22" s="183">
        <v>24</v>
      </c>
      <c r="J22" s="183">
        <v>24</v>
      </c>
      <c r="K22" s="532"/>
    </row>
    <row r="23" spans="1:11" ht="12.75" customHeight="1" x14ac:dyDescent="0.15">
      <c r="A23" s="551"/>
      <c r="B23" s="348" t="s">
        <v>371</v>
      </c>
      <c r="C23" s="183">
        <v>1146</v>
      </c>
      <c r="D23" s="183">
        <v>54</v>
      </c>
      <c r="E23" s="532"/>
      <c r="F23" s="549"/>
      <c r="G23" s="546"/>
      <c r="H23" s="348" t="s">
        <v>372</v>
      </c>
      <c r="I23" s="183">
        <v>172</v>
      </c>
      <c r="J23" s="183">
        <v>172</v>
      </c>
      <c r="K23" s="532"/>
    </row>
    <row r="24" spans="1:11" ht="12.75" customHeight="1" x14ac:dyDescent="0.15">
      <c r="A24" s="551"/>
      <c r="B24" s="348" t="s">
        <v>373</v>
      </c>
      <c r="C24" s="183">
        <v>906</v>
      </c>
      <c r="D24" s="183">
        <v>15</v>
      </c>
      <c r="E24" s="532"/>
      <c r="F24" s="549"/>
      <c r="G24" s="546"/>
      <c r="H24" s="348" t="s">
        <v>374</v>
      </c>
      <c r="I24" s="183">
        <v>119</v>
      </c>
      <c r="J24" s="183">
        <v>119</v>
      </c>
      <c r="K24" s="532"/>
    </row>
    <row r="25" spans="1:11" ht="12.75" customHeight="1" x14ac:dyDescent="0.15">
      <c r="A25" s="551"/>
      <c r="B25" s="348" t="s">
        <v>375</v>
      </c>
      <c r="C25" s="183">
        <v>2786</v>
      </c>
      <c r="D25" s="183">
        <v>312</v>
      </c>
      <c r="E25" s="532"/>
      <c r="F25" s="549"/>
      <c r="G25" s="547"/>
      <c r="H25" s="348" t="s">
        <v>376</v>
      </c>
      <c r="I25" s="348">
        <v>42</v>
      </c>
      <c r="J25" s="348">
        <v>42</v>
      </c>
      <c r="K25" s="544"/>
    </row>
    <row r="26" spans="1:11" ht="12.75" customHeight="1" x14ac:dyDescent="0.15">
      <c r="A26" s="551"/>
      <c r="B26" s="348" t="s">
        <v>377</v>
      </c>
      <c r="C26" s="183">
        <v>636</v>
      </c>
      <c r="D26" s="183">
        <v>79</v>
      </c>
      <c r="E26" s="532"/>
      <c r="F26" s="549"/>
      <c r="G26" s="533" t="s">
        <v>378</v>
      </c>
      <c r="H26" s="534"/>
      <c r="I26" s="183">
        <v>473</v>
      </c>
      <c r="J26" s="183">
        <v>16</v>
      </c>
      <c r="K26" s="349">
        <f>I26</f>
        <v>473</v>
      </c>
    </row>
    <row r="27" spans="1:11" ht="12.75" customHeight="1" x14ac:dyDescent="0.15">
      <c r="A27" s="551"/>
      <c r="B27" s="348" t="s">
        <v>379</v>
      </c>
      <c r="C27" s="183">
        <v>2049</v>
      </c>
      <c r="D27" s="183">
        <v>449</v>
      </c>
      <c r="E27" s="532"/>
      <c r="F27" s="550"/>
      <c r="G27" s="533" t="s">
        <v>380</v>
      </c>
      <c r="H27" s="534"/>
      <c r="I27" s="183">
        <v>656</v>
      </c>
      <c r="J27" s="183">
        <v>24</v>
      </c>
      <c r="K27" s="349">
        <f>I27</f>
        <v>656</v>
      </c>
    </row>
    <row r="28" spans="1:11" ht="12.75" customHeight="1" x14ac:dyDescent="0.15">
      <c r="A28" s="551"/>
      <c r="B28" s="348" t="s">
        <v>381</v>
      </c>
      <c r="C28" s="183">
        <v>2186</v>
      </c>
      <c r="D28" s="183">
        <v>301</v>
      </c>
      <c r="E28" s="532"/>
      <c r="F28" s="548" t="s">
        <v>382</v>
      </c>
      <c r="G28" s="533" t="s">
        <v>383</v>
      </c>
      <c r="H28" s="534"/>
      <c r="I28" s="348">
        <v>711</v>
      </c>
      <c r="J28" s="348">
        <v>711</v>
      </c>
      <c r="K28" s="543">
        <f>I28+I29</f>
        <v>1195</v>
      </c>
    </row>
    <row r="29" spans="1:11" ht="12.75" customHeight="1" x14ac:dyDescent="0.15">
      <c r="A29" s="551"/>
      <c r="B29" s="348" t="s">
        <v>384</v>
      </c>
      <c r="C29" s="183">
        <v>2447</v>
      </c>
      <c r="D29" s="183">
        <v>573</v>
      </c>
      <c r="E29" s="532"/>
      <c r="F29" s="549"/>
      <c r="G29" s="533" t="s">
        <v>385</v>
      </c>
      <c r="H29" s="534"/>
      <c r="I29" s="348">
        <v>484</v>
      </c>
      <c r="J29" s="348">
        <v>484</v>
      </c>
      <c r="K29" s="544"/>
    </row>
    <row r="30" spans="1:11" ht="12.75" customHeight="1" x14ac:dyDescent="0.15">
      <c r="A30" s="551"/>
      <c r="B30" s="348" t="s">
        <v>386</v>
      </c>
      <c r="C30" s="183">
        <v>610</v>
      </c>
      <c r="D30" s="183">
        <v>10</v>
      </c>
      <c r="E30" s="532"/>
      <c r="F30" s="549"/>
      <c r="G30" s="545" t="s">
        <v>387</v>
      </c>
      <c r="H30" s="348" t="s">
        <v>388</v>
      </c>
      <c r="I30" s="183">
        <v>454</v>
      </c>
      <c r="J30" s="183">
        <v>308</v>
      </c>
      <c r="K30" s="543">
        <f>SUM(I30:I35)</f>
        <v>3850</v>
      </c>
    </row>
    <row r="31" spans="1:11" ht="12.75" customHeight="1" x14ac:dyDescent="0.15">
      <c r="A31" s="551"/>
      <c r="B31" s="348" t="s">
        <v>389</v>
      </c>
      <c r="C31" s="183">
        <v>2931</v>
      </c>
      <c r="D31" s="183">
        <v>365</v>
      </c>
      <c r="E31" s="532"/>
      <c r="F31" s="549"/>
      <c r="G31" s="546"/>
      <c r="H31" s="348" t="s">
        <v>390</v>
      </c>
      <c r="I31" s="183">
        <v>949</v>
      </c>
      <c r="J31" s="183">
        <v>865</v>
      </c>
      <c r="K31" s="532"/>
    </row>
    <row r="32" spans="1:11" ht="12.75" customHeight="1" x14ac:dyDescent="0.15">
      <c r="A32" s="551"/>
      <c r="B32" s="348" t="s">
        <v>391</v>
      </c>
      <c r="C32" s="183">
        <v>1104</v>
      </c>
      <c r="D32" s="183">
        <v>94</v>
      </c>
      <c r="E32" s="532"/>
      <c r="F32" s="549"/>
      <c r="G32" s="546"/>
      <c r="H32" s="348" t="s">
        <v>392</v>
      </c>
      <c r="I32" s="183">
        <v>1099</v>
      </c>
      <c r="J32" s="183">
        <v>945</v>
      </c>
      <c r="K32" s="532"/>
    </row>
    <row r="33" spans="1:11" ht="12.75" customHeight="1" x14ac:dyDescent="0.15">
      <c r="A33" s="551"/>
      <c r="B33" s="348" t="s">
        <v>393</v>
      </c>
      <c r="C33" s="183">
        <v>819</v>
      </c>
      <c r="D33" s="183">
        <v>44</v>
      </c>
      <c r="E33" s="532"/>
      <c r="F33" s="549"/>
      <c r="G33" s="546"/>
      <c r="H33" s="348" t="s">
        <v>394</v>
      </c>
      <c r="I33" s="183">
        <v>806</v>
      </c>
      <c r="J33" s="183">
        <v>763</v>
      </c>
      <c r="K33" s="532"/>
    </row>
    <row r="34" spans="1:11" ht="12.75" customHeight="1" x14ac:dyDescent="0.15">
      <c r="A34" s="551"/>
      <c r="B34" s="348" t="s">
        <v>395</v>
      </c>
      <c r="C34" s="183">
        <v>1239</v>
      </c>
      <c r="D34" s="183">
        <v>255</v>
      </c>
      <c r="E34" s="532"/>
      <c r="F34" s="549"/>
      <c r="G34" s="546"/>
      <c r="H34" s="348" t="s">
        <v>396</v>
      </c>
      <c r="I34" s="183">
        <v>350</v>
      </c>
      <c r="J34" s="183">
        <v>350</v>
      </c>
      <c r="K34" s="532"/>
    </row>
    <row r="35" spans="1:11" ht="12.75" customHeight="1" x14ac:dyDescent="0.15">
      <c r="A35" s="551"/>
      <c r="B35" s="348" t="s">
        <v>397</v>
      </c>
      <c r="C35" s="183">
        <v>571</v>
      </c>
      <c r="D35" s="183">
        <v>107</v>
      </c>
      <c r="E35" s="532"/>
      <c r="F35" s="549"/>
      <c r="G35" s="547"/>
      <c r="H35" s="348" t="s">
        <v>398</v>
      </c>
      <c r="I35" s="183">
        <v>192</v>
      </c>
      <c r="J35" s="183">
        <v>138</v>
      </c>
      <c r="K35" s="544"/>
    </row>
    <row r="36" spans="1:11" ht="12.75" customHeight="1" x14ac:dyDescent="0.15">
      <c r="A36" s="551"/>
      <c r="B36" s="348" t="s">
        <v>399</v>
      </c>
      <c r="C36" s="183">
        <v>674</v>
      </c>
      <c r="D36" s="183">
        <v>0</v>
      </c>
      <c r="E36" s="532"/>
      <c r="F36" s="550"/>
      <c r="G36" s="533" t="s">
        <v>400</v>
      </c>
      <c r="H36" s="534"/>
      <c r="I36" s="183">
        <v>764</v>
      </c>
      <c r="J36" s="183">
        <v>394</v>
      </c>
      <c r="K36" s="349">
        <f>I36</f>
        <v>764</v>
      </c>
    </row>
    <row r="37" spans="1:11" ht="12.75" customHeight="1" x14ac:dyDescent="0.15">
      <c r="A37" s="551"/>
      <c r="B37" s="348" t="s">
        <v>401</v>
      </c>
      <c r="C37" s="183">
        <v>794</v>
      </c>
      <c r="D37" s="183">
        <v>0</v>
      </c>
      <c r="E37" s="532"/>
      <c r="F37" s="535" t="s">
        <v>402</v>
      </c>
      <c r="G37" s="536"/>
      <c r="H37" s="536"/>
      <c r="I37" s="534"/>
      <c r="J37" s="350"/>
      <c r="K37" s="349">
        <f>SUM(K4:K36)</f>
        <v>24575</v>
      </c>
    </row>
    <row r="38" spans="1:11" ht="12.75" customHeight="1" x14ac:dyDescent="0.15">
      <c r="A38" s="551"/>
      <c r="B38" s="348" t="s">
        <v>403</v>
      </c>
      <c r="C38" s="183">
        <v>2666</v>
      </c>
      <c r="D38" s="183">
        <v>0</v>
      </c>
      <c r="E38" s="532"/>
      <c r="F38" s="537" t="s">
        <v>404</v>
      </c>
      <c r="G38" s="502"/>
      <c r="H38" s="538"/>
      <c r="I38" s="501">
        <f>E4+E20+E44+E45+E47+E55+E62+E63+K37</f>
        <v>109040</v>
      </c>
      <c r="J38" s="502"/>
      <c r="K38" s="503"/>
    </row>
    <row r="39" spans="1:11" ht="12.75" customHeight="1" x14ac:dyDescent="0.15">
      <c r="A39" s="551"/>
      <c r="B39" s="348" t="s">
        <v>405</v>
      </c>
      <c r="C39" s="183">
        <v>2645</v>
      </c>
      <c r="D39" s="183">
        <v>0</v>
      </c>
      <c r="E39" s="532"/>
      <c r="F39" s="539"/>
      <c r="G39" s="505"/>
      <c r="H39" s="540"/>
      <c r="I39" s="504"/>
      <c r="J39" s="505"/>
      <c r="K39" s="506"/>
    </row>
    <row r="40" spans="1:11" ht="12.75" customHeight="1" x14ac:dyDescent="0.15">
      <c r="A40" s="551"/>
      <c r="B40" s="348" t="s">
        <v>406</v>
      </c>
      <c r="C40" s="183">
        <v>3014</v>
      </c>
      <c r="D40" s="183">
        <v>0</v>
      </c>
      <c r="E40" s="532"/>
      <c r="F40" s="548" t="s">
        <v>407</v>
      </c>
      <c r="G40" s="545" t="s">
        <v>408</v>
      </c>
      <c r="H40" s="348" t="s">
        <v>409</v>
      </c>
      <c r="I40" s="183">
        <v>13960</v>
      </c>
      <c r="J40" s="183">
        <v>0</v>
      </c>
      <c r="K40" s="543">
        <f>SUM(I40:I44)</f>
        <v>39154</v>
      </c>
    </row>
    <row r="41" spans="1:11" ht="12.75" customHeight="1" x14ac:dyDescent="0.15">
      <c r="A41" s="551"/>
      <c r="B41" s="348" t="s">
        <v>410</v>
      </c>
      <c r="C41" s="183">
        <v>1993</v>
      </c>
      <c r="D41" s="183">
        <v>0</v>
      </c>
      <c r="E41" s="532"/>
      <c r="F41" s="549"/>
      <c r="G41" s="546"/>
      <c r="H41" s="348" t="s">
        <v>411</v>
      </c>
      <c r="I41" s="183">
        <v>874</v>
      </c>
      <c r="J41" s="183">
        <v>0</v>
      </c>
      <c r="K41" s="532"/>
    </row>
    <row r="42" spans="1:11" ht="12.75" customHeight="1" x14ac:dyDescent="0.15">
      <c r="A42" s="551"/>
      <c r="B42" s="348" t="s">
        <v>412</v>
      </c>
      <c r="C42" s="183">
        <v>11258</v>
      </c>
      <c r="D42" s="183">
        <v>0</v>
      </c>
      <c r="E42" s="532"/>
      <c r="F42" s="549"/>
      <c r="G42" s="546"/>
      <c r="H42" s="348" t="s">
        <v>413</v>
      </c>
      <c r="I42" s="183">
        <v>20427</v>
      </c>
      <c r="J42" s="183">
        <v>4</v>
      </c>
      <c r="K42" s="532"/>
    </row>
    <row r="43" spans="1:11" ht="12.75" customHeight="1" x14ac:dyDescent="0.15">
      <c r="A43" s="542"/>
      <c r="B43" s="183" t="s">
        <v>414</v>
      </c>
      <c r="C43" s="183">
        <v>683</v>
      </c>
      <c r="D43" s="183">
        <v>0</v>
      </c>
      <c r="E43" s="544"/>
      <c r="F43" s="549"/>
      <c r="G43" s="546"/>
      <c r="H43" s="348" t="s">
        <v>415</v>
      </c>
      <c r="I43" s="183">
        <v>2772</v>
      </c>
      <c r="J43" s="183">
        <v>0</v>
      </c>
      <c r="K43" s="532"/>
    </row>
    <row r="44" spans="1:11" ht="12.75" customHeight="1" x14ac:dyDescent="0.15">
      <c r="A44" s="535" t="s">
        <v>416</v>
      </c>
      <c r="B44" s="534"/>
      <c r="C44" s="183">
        <v>268</v>
      </c>
      <c r="D44" s="183">
        <v>0</v>
      </c>
      <c r="E44" s="349">
        <f>C44</f>
        <v>268</v>
      </c>
      <c r="F44" s="549"/>
      <c r="G44" s="547"/>
      <c r="H44" s="348" t="s">
        <v>417</v>
      </c>
      <c r="I44" s="183">
        <v>1121</v>
      </c>
      <c r="J44" s="183">
        <v>0</v>
      </c>
      <c r="K44" s="544"/>
    </row>
    <row r="45" spans="1:11" ht="12.75" customHeight="1" x14ac:dyDescent="0.15">
      <c r="A45" s="541" t="s">
        <v>418</v>
      </c>
      <c r="B45" s="183" t="s">
        <v>419</v>
      </c>
      <c r="C45" s="183">
        <v>884</v>
      </c>
      <c r="D45" s="183">
        <v>9</v>
      </c>
      <c r="E45" s="543">
        <f>SUM(C45:C46)</f>
        <v>1152</v>
      </c>
      <c r="F45" s="549"/>
      <c r="G45" s="545" t="s">
        <v>420</v>
      </c>
      <c r="H45" s="348" t="s">
        <v>421</v>
      </c>
      <c r="I45" s="183">
        <v>10268</v>
      </c>
      <c r="J45" s="183">
        <v>19</v>
      </c>
      <c r="K45" s="543">
        <f>SUM(I45:I48)</f>
        <v>12772</v>
      </c>
    </row>
    <row r="46" spans="1:11" ht="12.75" customHeight="1" x14ac:dyDescent="0.15">
      <c r="A46" s="542"/>
      <c r="B46" s="348" t="s">
        <v>422</v>
      </c>
      <c r="C46" s="348">
        <v>268</v>
      </c>
      <c r="D46" s="348">
        <v>27</v>
      </c>
      <c r="E46" s="544"/>
      <c r="F46" s="549"/>
      <c r="G46" s="546"/>
      <c r="H46" s="348" t="s">
        <v>423</v>
      </c>
      <c r="I46" s="183">
        <v>200</v>
      </c>
      <c r="J46" s="183">
        <v>0</v>
      </c>
      <c r="K46" s="532"/>
    </row>
    <row r="47" spans="1:11" ht="12.75" customHeight="1" x14ac:dyDescent="0.15">
      <c r="A47" s="548" t="s">
        <v>424</v>
      </c>
      <c r="B47" s="351" t="s">
        <v>425</v>
      </c>
      <c r="C47" s="183">
        <v>525</v>
      </c>
      <c r="D47" s="348">
        <v>0</v>
      </c>
      <c r="E47" s="543">
        <f>SUM(C47:C54)</f>
        <v>5567</v>
      </c>
      <c r="F47" s="549"/>
      <c r="G47" s="546"/>
      <c r="H47" s="348" t="s">
        <v>426</v>
      </c>
      <c r="I47" s="183">
        <v>1930</v>
      </c>
      <c r="J47" s="183">
        <v>0</v>
      </c>
      <c r="K47" s="532"/>
    </row>
    <row r="48" spans="1:11" ht="12.75" customHeight="1" x14ac:dyDescent="0.15">
      <c r="A48" s="549"/>
      <c r="B48" s="351" t="s">
        <v>427</v>
      </c>
      <c r="C48" s="183">
        <v>743</v>
      </c>
      <c r="D48" s="348">
        <v>0</v>
      </c>
      <c r="E48" s="532"/>
      <c r="F48" s="549"/>
      <c r="G48" s="547"/>
      <c r="H48" s="348" t="s">
        <v>428</v>
      </c>
      <c r="I48" s="183">
        <v>374</v>
      </c>
      <c r="J48" s="183">
        <v>0</v>
      </c>
      <c r="K48" s="544"/>
    </row>
    <row r="49" spans="1:11" ht="12.75" customHeight="1" x14ac:dyDescent="0.15">
      <c r="A49" s="549"/>
      <c r="B49" s="351" t="s">
        <v>429</v>
      </c>
      <c r="C49" s="183">
        <v>587</v>
      </c>
      <c r="D49" s="348">
        <v>0</v>
      </c>
      <c r="E49" s="532"/>
      <c r="F49" s="549"/>
      <c r="G49" s="545" t="s">
        <v>430</v>
      </c>
      <c r="H49" s="348" t="s">
        <v>431</v>
      </c>
      <c r="I49" s="183">
        <v>14165</v>
      </c>
      <c r="J49" s="183">
        <v>14116</v>
      </c>
      <c r="K49" s="543">
        <f>SUM(I49:I51)</f>
        <v>16009</v>
      </c>
    </row>
    <row r="50" spans="1:11" ht="12.75" customHeight="1" x14ac:dyDescent="0.15">
      <c r="A50" s="549"/>
      <c r="B50" s="351" t="s">
        <v>432</v>
      </c>
      <c r="C50" s="183">
        <v>355</v>
      </c>
      <c r="D50" s="348">
        <v>0</v>
      </c>
      <c r="E50" s="532"/>
      <c r="F50" s="549"/>
      <c r="G50" s="546"/>
      <c r="H50" s="348" t="s">
        <v>433</v>
      </c>
      <c r="I50" s="183">
        <v>1822</v>
      </c>
      <c r="J50" s="183">
        <v>1543</v>
      </c>
      <c r="K50" s="532"/>
    </row>
    <row r="51" spans="1:11" ht="12.75" customHeight="1" x14ac:dyDescent="0.15">
      <c r="A51" s="549"/>
      <c r="B51" s="351" t="s">
        <v>434</v>
      </c>
      <c r="C51" s="183">
        <v>809</v>
      </c>
      <c r="D51" s="348">
        <v>0</v>
      </c>
      <c r="E51" s="532"/>
      <c r="F51" s="549"/>
      <c r="G51" s="547"/>
      <c r="H51" s="351" t="s">
        <v>435</v>
      </c>
      <c r="I51" s="348">
        <v>22</v>
      </c>
      <c r="J51" s="348">
        <v>22</v>
      </c>
      <c r="K51" s="544"/>
    </row>
    <row r="52" spans="1:11" ht="12.75" customHeight="1" x14ac:dyDescent="0.15">
      <c r="A52" s="549"/>
      <c r="B52" s="351" t="s">
        <v>436</v>
      </c>
      <c r="C52" s="183">
        <v>1067</v>
      </c>
      <c r="D52" s="348">
        <v>1</v>
      </c>
      <c r="E52" s="532"/>
      <c r="F52" s="549"/>
      <c r="G52" s="533" t="s">
        <v>437</v>
      </c>
      <c r="H52" s="534"/>
      <c r="I52" s="348">
        <v>821</v>
      </c>
      <c r="J52" s="348">
        <v>0</v>
      </c>
      <c r="K52" s="349">
        <f t="shared" ref="K52:K57" si="0">I52</f>
        <v>821</v>
      </c>
    </row>
    <row r="53" spans="1:11" ht="12.75" customHeight="1" x14ac:dyDescent="0.15">
      <c r="A53" s="549"/>
      <c r="B53" s="351" t="s">
        <v>438</v>
      </c>
      <c r="C53" s="183">
        <v>1337</v>
      </c>
      <c r="D53" s="348">
        <v>1</v>
      </c>
      <c r="E53" s="532"/>
      <c r="F53" s="549"/>
      <c r="G53" s="533" t="s">
        <v>439</v>
      </c>
      <c r="H53" s="534"/>
      <c r="I53" s="348">
        <v>1310</v>
      </c>
      <c r="J53" s="348">
        <v>0</v>
      </c>
      <c r="K53" s="349">
        <f t="shared" si="0"/>
        <v>1310</v>
      </c>
    </row>
    <row r="54" spans="1:11" ht="12.75" customHeight="1" x14ac:dyDescent="0.15">
      <c r="A54" s="550"/>
      <c r="B54" s="348" t="s">
        <v>440</v>
      </c>
      <c r="C54" s="348">
        <v>144</v>
      </c>
      <c r="D54" s="348">
        <v>144</v>
      </c>
      <c r="E54" s="544"/>
      <c r="F54" s="549"/>
      <c r="G54" s="533" t="s">
        <v>441</v>
      </c>
      <c r="H54" s="534"/>
      <c r="I54" s="348">
        <v>3345</v>
      </c>
      <c r="J54" s="352">
        <v>0</v>
      </c>
      <c r="K54" s="349">
        <f t="shared" si="0"/>
        <v>3345</v>
      </c>
    </row>
    <row r="55" spans="1:11" ht="12.75" customHeight="1" x14ac:dyDescent="0.15">
      <c r="A55" s="530" t="s">
        <v>442</v>
      </c>
      <c r="B55" s="345" t="s">
        <v>443</v>
      </c>
      <c r="C55" s="353">
        <v>360</v>
      </c>
      <c r="D55" s="353">
        <v>0</v>
      </c>
      <c r="E55" s="532">
        <f>SUM(C55:C61)</f>
        <v>3694</v>
      </c>
      <c r="F55" s="549"/>
      <c r="G55" s="533" t="s">
        <v>444</v>
      </c>
      <c r="H55" s="534"/>
      <c r="I55" s="348">
        <v>2934</v>
      </c>
      <c r="J55" s="348">
        <v>0</v>
      </c>
      <c r="K55" s="349">
        <f t="shared" si="0"/>
        <v>2934</v>
      </c>
    </row>
    <row r="56" spans="1:11" ht="12.75" customHeight="1" x14ac:dyDescent="0.15">
      <c r="A56" s="531"/>
      <c r="B56" s="351" t="s">
        <v>445</v>
      </c>
      <c r="C56" s="183">
        <v>0</v>
      </c>
      <c r="D56" s="348">
        <v>0</v>
      </c>
      <c r="E56" s="532"/>
      <c r="F56" s="550"/>
      <c r="G56" s="533" t="s">
        <v>446</v>
      </c>
      <c r="H56" s="534"/>
      <c r="I56" s="348">
        <v>73</v>
      </c>
      <c r="J56" s="348">
        <v>27</v>
      </c>
      <c r="K56" s="349">
        <f t="shared" si="0"/>
        <v>73</v>
      </c>
    </row>
    <row r="57" spans="1:11" ht="12.75" customHeight="1" x14ac:dyDescent="0.15">
      <c r="A57" s="531"/>
      <c r="B57" s="351" t="s">
        <v>447</v>
      </c>
      <c r="C57" s="183">
        <v>375</v>
      </c>
      <c r="D57" s="348">
        <v>0</v>
      </c>
      <c r="E57" s="532"/>
      <c r="F57" s="535" t="s">
        <v>448</v>
      </c>
      <c r="G57" s="536"/>
      <c r="H57" s="534"/>
      <c r="I57" s="348">
        <v>265</v>
      </c>
      <c r="J57" s="348">
        <v>127</v>
      </c>
      <c r="K57" s="349">
        <f t="shared" si="0"/>
        <v>265</v>
      </c>
    </row>
    <row r="58" spans="1:11" ht="12.75" customHeight="1" x14ac:dyDescent="0.15">
      <c r="A58" s="531"/>
      <c r="B58" s="351" t="s">
        <v>449</v>
      </c>
      <c r="C58" s="183">
        <v>2313</v>
      </c>
      <c r="D58" s="348">
        <v>0</v>
      </c>
      <c r="E58" s="532"/>
      <c r="F58" s="537" t="s">
        <v>450</v>
      </c>
      <c r="G58" s="502"/>
      <c r="H58" s="538"/>
      <c r="I58" s="501">
        <f>SUM(K40:K57)</f>
        <v>76683</v>
      </c>
      <c r="J58" s="502"/>
      <c r="K58" s="503"/>
    </row>
    <row r="59" spans="1:11" ht="12.75" customHeight="1" x14ac:dyDescent="0.15">
      <c r="A59" s="531"/>
      <c r="B59" s="351" t="s">
        <v>451</v>
      </c>
      <c r="C59" s="183">
        <v>507</v>
      </c>
      <c r="D59" s="348">
        <v>0</v>
      </c>
      <c r="E59" s="532"/>
      <c r="F59" s="539"/>
      <c r="G59" s="505"/>
      <c r="H59" s="540"/>
      <c r="I59" s="504"/>
      <c r="J59" s="505"/>
      <c r="K59" s="506"/>
    </row>
    <row r="60" spans="1:11" ht="12.75" customHeight="1" x14ac:dyDescent="0.15">
      <c r="A60" s="531"/>
      <c r="B60" s="351" t="s">
        <v>452</v>
      </c>
      <c r="C60" s="348">
        <v>90</v>
      </c>
      <c r="D60" s="348">
        <v>0</v>
      </c>
      <c r="E60" s="532"/>
      <c r="F60" s="354"/>
      <c r="G60" s="507" t="s">
        <v>453</v>
      </c>
      <c r="H60" s="507"/>
      <c r="I60" s="355">
        <v>5839</v>
      </c>
      <c r="J60" s="355">
        <v>5839</v>
      </c>
      <c r="K60" s="356">
        <v>5839</v>
      </c>
    </row>
    <row r="61" spans="1:11" ht="12.75" customHeight="1" x14ac:dyDescent="0.15">
      <c r="A61" s="531"/>
      <c r="B61" s="348" t="s">
        <v>454</v>
      </c>
      <c r="C61" s="348">
        <v>49</v>
      </c>
      <c r="D61" s="348">
        <v>49</v>
      </c>
      <c r="E61" s="532"/>
      <c r="F61" s="357"/>
      <c r="G61" s="508" t="s">
        <v>455</v>
      </c>
      <c r="H61" s="508"/>
      <c r="I61" s="348"/>
      <c r="J61" s="509">
        <f>K4+K60</f>
        <v>17447</v>
      </c>
      <c r="K61" s="510"/>
    </row>
    <row r="62" spans="1:11" ht="12.75" customHeight="1" x14ac:dyDescent="0.15">
      <c r="A62" s="358" t="s">
        <v>456</v>
      </c>
      <c r="B62" s="351" t="s">
        <v>457</v>
      </c>
      <c r="C62" s="183">
        <v>1015</v>
      </c>
      <c r="D62" s="348">
        <v>0</v>
      </c>
      <c r="E62" s="349">
        <f>C62</f>
        <v>1015</v>
      </c>
      <c r="F62" s="357"/>
      <c r="G62" s="352"/>
      <c r="H62" s="352"/>
      <c r="I62" s="352"/>
      <c r="J62" s="352"/>
      <c r="K62" s="359"/>
    </row>
    <row r="63" spans="1:11" ht="12.75" customHeight="1" x14ac:dyDescent="0.15">
      <c r="A63" s="511" t="s">
        <v>458</v>
      </c>
      <c r="B63" s="351" t="s">
        <v>459</v>
      </c>
      <c r="C63" s="183">
        <v>1710</v>
      </c>
      <c r="D63" s="183">
        <v>0</v>
      </c>
      <c r="E63" s="513">
        <f>SUM(C63:C65)</f>
        <v>2134</v>
      </c>
      <c r="F63" s="515" t="s">
        <v>460</v>
      </c>
      <c r="G63" s="516"/>
      <c r="H63" s="517"/>
      <c r="I63" s="524">
        <f>I38+I58</f>
        <v>185723</v>
      </c>
      <c r="J63" s="516"/>
      <c r="K63" s="525"/>
    </row>
    <row r="64" spans="1:11" ht="12.75" customHeight="1" x14ac:dyDescent="0.15">
      <c r="A64" s="511"/>
      <c r="B64" s="351" t="s">
        <v>461</v>
      </c>
      <c r="C64" s="183">
        <v>204</v>
      </c>
      <c r="D64" s="183">
        <v>0</v>
      </c>
      <c r="E64" s="513"/>
      <c r="F64" s="518"/>
      <c r="G64" s="519"/>
      <c r="H64" s="520"/>
      <c r="I64" s="526"/>
      <c r="J64" s="519"/>
      <c r="K64" s="527"/>
    </row>
    <row r="65" spans="1:11" ht="12.75" customHeight="1" thickBot="1" x14ac:dyDescent="0.2">
      <c r="A65" s="512"/>
      <c r="B65" s="360" t="s">
        <v>462</v>
      </c>
      <c r="C65" s="361">
        <v>220</v>
      </c>
      <c r="D65" s="361">
        <v>220</v>
      </c>
      <c r="E65" s="514"/>
      <c r="F65" s="521"/>
      <c r="G65" s="522"/>
      <c r="H65" s="523"/>
      <c r="I65" s="528"/>
      <c r="J65" s="522"/>
      <c r="K65" s="529"/>
    </row>
  </sheetData>
  <mergeCells count="60">
    <mergeCell ref="A1:D1"/>
    <mergeCell ref="H1:K1"/>
    <mergeCell ref="A2:A3"/>
    <mergeCell ref="B2:B3"/>
    <mergeCell ref="C2:E2"/>
    <mergeCell ref="F2:G3"/>
    <mergeCell ref="H2:H3"/>
    <mergeCell ref="I2:K2"/>
    <mergeCell ref="A4:A19"/>
    <mergeCell ref="E4:E19"/>
    <mergeCell ref="F4:F27"/>
    <mergeCell ref="G4:G14"/>
    <mergeCell ref="K4:K14"/>
    <mergeCell ref="G15:H15"/>
    <mergeCell ref="G16:H16"/>
    <mergeCell ref="G17:G25"/>
    <mergeCell ref="K17:K25"/>
    <mergeCell ref="A20:A43"/>
    <mergeCell ref="K28:K29"/>
    <mergeCell ref="G29:H29"/>
    <mergeCell ref="G30:G35"/>
    <mergeCell ref="K30:K35"/>
    <mergeCell ref="G36:H36"/>
    <mergeCell ref="E20:E43"/>
    <mergeCell ref="G26:H26"/>
    <mergeCell ref="G27:H27"/>
    <mergeCell ref="F28:F36"/>
    <mergeCell ref="G28:H28"/>
    <mergeCell ref="F37:I37"/>
    <mergeCell ref="F38:H39"/>
    <mergeCell ref="I38:K39"/>
    <mergeCell ref="F40:F56"/>
    <mergeCell ref="G40:G44"/>
    <mergeCell ref="K40:K44"/>
    <mergeCell ref="G53:H53"/>
    <mergeCell ref="G54:H54"/>
    <mergeCell ref="A44:B44"/>
    <mergeCell ref="A45:A46"/>
    <mergeCell ref="E45:E46"/>
    <mergeCell ref="G45:G48"/>
    <mergeCell ref="K45:K48"/>
    <mergeCell ref="A47:A54"/>
    <mergeCell ref="E47:E54"/>
    <mergeCell ref="G49:G51"/>
    <mergeCell ref="K49:K51"/>
    <mergeCell ref="G52:H52"/>
    <mergeCell ref="I58:K59"/>
    <mergeCell ref="G60:H60"/>
    <mergeCell ref="G61:H61"/>
    <mergeCell ref="J61:K61"/>
    <mergeCell ref="A63:A65"/>
    <mergeCell ref="E63:E65"/>
    <mergeCell ref="F63:H65"/>
    <mergeCell ref="I63:K65"/>
    <mergeCell ref="A55:A61"/>
    <mergeCell ref="E55:E61"/>
    <mergeCell ref="G55:H55"/>
    <mergeCell ref="G56:H56"/>
    <mergeCell ref="F57:H57"/>
    <mergeCell ref="F58:H59"/>
  </mergeCells>
  <phoneticPr fontId="24"/>
  <pageMargins left="0.51181102362204722" right="0.51181102362204722" top="0.35433070866141736" bottom="0.35433070866141736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workbookViewId="0"/>
  </sheetViews>
  <sheetFormatPr defaultRowHeight="13.5" x14ac:dyDescent="0.15"/>
  <cols>
    <col min="1" max="1" width="3.625" customWidth="1"/>
    <col min="2" max="2" width="26.75" customWidth="1"/>
    <col min="6" max="6" width="14.375" customWidth="1"/>
    <col min="8" max="8" width="9" style="250"/>
  </cols>
  <sheetData>
    <row r="1" spans="2:8" ht="20.100000000000001" customHeight="1" x14ac:dyDescent="0.15">
      <c r="B1" t="s">
        <v>271</v>
      </c>
    </row>
    <row r="2" spans="2:8" ht="20.100000000000001" customHeight="1" x14ac:dyDescent="0.15">
      <c r="F2" t="s">
        <v>205</v>
      </c>
    </row>
    <row r="3" spans="2:8" ht="20.100000000000001" customHeight="1" x14ac:dyDescent="0.15">
      <c r="B3" s="183" t="s">
        <v>178</v>
      </c>
      <c r="C3" s="198" t="s">
        <v>176</v>
      </c>
      <c r="D3" s="183" t="s">
        <v>177</v>
      </c>
      <c r="F3" s="183"/>
      <c r="G3" s="217" t="s">
        <v>199</v>
      </c>
      <c r="H3" s="254" t="s">
        <v>200</v>
      </c>
    </row>
    <row r="4" spans="2:8" ht="18" customHeight="1" x14ac:dyDescent="0.15">
      <c r="B4" s="183" t="s">
        <v>149</v>
      </c>
      <c r="C4" s="198">
        <v>3</v>
      </c>
      <c r="D4" s="183">
        <v>26</v>
      </c>
      <c r="F4" s="183" t="s">
        <v>184</v>
      </c>
      <c r="G4" s="249">
        <v>10</v>
      </c>
      <c r="H4" s="251">
        <v>8460</v>
      </c>
    </row>
    <row r="5" spans="2:8" ht="18" customHeight="1" x14ac:dyDescent="0.15">
      <c r="B5" s="183" t="s">
        <v>259</v>
      </c>
      <c r="C5" s="198">
        <v>0</v>
      </c>
      <c r="D5" s="183">
        <v>2</v>
      </c>
      <c r="F5" s="183" t="s">
        <v>185</v>
      </c>
      <c r="G5" s="249">
        <v>6</v>
      </c>
      <c r="H5" s="251">
        <v>5060</v>
      </c>
    </row>
    <row r="6" spans="2:8" ht="18" customHeight="1" x14ac:dyDescent="0.15">
      <c r="B6" s="183" t="s">
        <v>150</v>
      </c>
      <c r="C6" s="198">
        <v>1</v>
      </c>
      <c r="D6" s="183">
        <v>33</v>
      </c>
      <c r="F6" s="183" t="s">
        <v>186</v>
      </c>
      <c r="G6" s="249">
        <v>11</v>
      </c>
      <c r="H6" s="251">
        <v>8990</v>
      </c>
    </row>
    <row r="7" spans="2:8" ht="18" customHeight="1" x14ac:dyDescent="0.15">
      <c r="B7" s="183" t="s">
        <v>151</v>
      </c>
      <c r="C7" s="198">
        <v>5</v>
      </c>
      <c r="D7" s="183">
        <v>4</v>
      </c>
      <c r="F7" s="183" t="s">
        <v>187</v>
      </c>
      <c r="G7" s="249">
        <v>13</v>
      </c>
      <c r="H7" s="251">
        <v>10050</v>
      </c>
    </row>
    <row r="8" spans="2:8" ht="18" customHeight="1" x14ac:dyDescent="0.15">
      <c r="B8" s="183" t="s">
        <v>152</v>
      </c>
      <c r="C8" s="198">
        <v>2</v>
      </c>
      <c r="D8" s="183">
        <v>0</v>
      </c>
      <c r="F8" s="183" t="s">
        <v>188</v>
      </c>
      <c r="G8" s="249">
        <v>12</v>
      </c>
      <c r="H8" s="251">
        <v>10370</v>
      </c>
    </row>
    <row r="9" spans="2:8" ht="18" customHeight="1" x14ac:dyDescent="0.15">
      <c r="B9" s="183" t="s">
        <v>153</v>
      </c>
      <c r="C9" s="198">
        <v>1</v>
      </c>
      <c r="D9" s="183">
        <v>22</v>
      </c>
      <c r="F9" s="183" t="s">
        <v>189</v>
      </c>
      <c r="G9" s="249">
        <v>13</v>
      </c>
      <c r="H9" s="251">
        <v>10710</v>
      </c>
    </row>
    <row r="10" spans="2:8" ht="18" customHeight="1" x14ac:dyDescent="0.15">
      <c r="B10" s="183" t="s">
        <v>154</v>
      </c>
      <c r="C10" s="198">
        <v>0</v>
      </c>
      <c r="D10" s="183">
        <v>3</v>
      </c>
      <c r="F10" s="183" t="s">
        <v>190</v>
      </c>
      <c r="G10" s="249">
        <v>19</v>
      </c>
      <c r="H10" s="251">
        <v>15350</v>
      </c>
    </row>
    <row r="11" spans="2:8" ht="18" customHeight="1" x14ac:dyDescent="0.15">
      <c r="B11" s="183" t="s">
        <v>155</v>
      </c>
      <c r="C11" s="198">
        <v>10</v>
      </c>
      <c r="D11" s="183">
        <v>4</v>
      </c>
      <c r="F11" s="183" t="s">
        <v>191</v>
      </c>
      <c r="G11" s="249">
        <v>15</v>
      </c>
      <c r="H11" s="251">
        <v>12030</v>
      </c>
    </row>
    <row r="12" spans="2:8" ht="18" customHeight="1" x14ac:dyDescent="0.15">
      <c r="B12" s="183" t="s">
        <v>156</v>
      </c>
      <c r="C12" s="198">
        <v>7</v>
      </c>
      <c r="D12" s="183">
        <v>5</v>
      </c>
      <c r="F12" s="183" t="s">
        <v>192</v>
      </c>
      <c r="G12" s="249">
        <v>16</v>
      </c>
      <c r="H12" s="251">
        <v>12820</v>
      </c>
    </row>
    <row r="13" spans="2:8" ht="18" customHeight="1" x14ac:dyDescent="0.15">
      <c r="B13" s="183" t="s">
        <v>157</v>
      </c>
      <c r="C13" s="198">
        <v>1</v>
      </c>
      <c r="D13" s="183">
        <v>15</v>
      </c>
      <c r="F13" s="183" t="s">
        <v>193</v>
      </c>
      <c r="G13" s="249">
        <v>15</v>
      </c>
      <c r="H13" s="251">
        <v>11610</v>
      </c>
    </row>
    <row r="14" spans="2:8" ht="18" customHeight="1" x14ac:dyDescent="0.15">
      <c r="B14" s="183" t="s">
        <v>158</v>
      </c>
      <c r="C14" s="198">
        <v>2</v>
      </c>
      <c r="D14" s="183">
        <v>60</v>
      </c>
      <c r="F14" s="183" t="s">
        <v>194</v>
      </c>
      <c r="G14" s="249">
        <v>15</v>
      </c>
      <c r="H14" s="251">
        <v>11910</v>
      </c>
    </row>
    <row r="15" spans="2:8" ht="18" customHeight="1" x14ac:dyDescent="0.15">
      <c r="B15" s="183" t="s">
        <v>260</v>
      </c>
      <c r="C15" s="198">
        <v>0</v>
      </c>
      <c r="D15" s="183">
        <v>4</v>
      </c>
      <c r="F15" s="183" t="s">
        <v>195</v>
      </c>
      <c r="G15" s="249">
        <v>18</v>
      </c>
      <c r="H15" s="251">
        <v>14720</v>
      </c>
    </row>
    <row r="16" spans="2:8" ht="18" customHeight="1" x14ac:dyDescent="0.15">
      <c r="B16" s="183" t="s">
        <v>261</v>
      </c>
      <c r="C16" s="198">
        <v>1</v>
      </c>
      <c r="D16" s="183">
        <v>0</v>
      </c>
      <c r="F16" s="252" t="s">
        <v>198</v>
      </c>
      <c r="G16" s="270">
        <f>SUM(G4:G15)</f>
        <v>163</v>
      </c>
      <c r="H16" s="251">
        <f>SUM(H4:H15)</f>
        <v>132080</v>
      </c>
    </row>
    <row r="17" spans="2:9" ht="18" customHeight="1" x14ac:dyDescent="0.15">
      <c r="B17" s="183" t="s">
        <v>262</v>
      </c>
      <c r="C17" s="198">
        <v>2</v>
      </c>
      <c r="D17" s="183">
        <v>4</v>
      </c>
      <c r="F17" s="574" t="s">
        <v>197</v>
      </c>
      <c r="G17" s="575"/>
      <c r="H17" s="251">
        <f>H16/G16</f>
        <v>810.30674846625766</v>
      </c>
    </row>
    <row r="18" spans="2:9" ht="18" customHeight="1" x14ac:dyDescent="0.15">
      <c r="B18" s="183" t="s">
        <v>159</v>
      </c>
      <c r="C18" s="198">
        <v>13</v>
      </c>
      <c r="D18" s="183">
        <v>23</v>
      </c>
      <c r="F18" s="574" t="s">
        <v>196</v>
      </c>
      <c r="G18" s="575"/>
      <c r="H18" s="253">
        <f>D32/G16</f>
        <v>1.2269938650306749E-2</v>
      </c>
    </row>
    <row r="19" spans="2:9" ht="18" customHeight="1" x14ac:dyDescent="0.15">
      <c r="B19" s="183" t="s">
        <v>160</v>
      </c>
      <c r="C19" s="198">
        <v>5</v>
      </c>
      <c r="D19" s="183">
        <v>0</v>
      </c>
    </row>
    <row r="20" spans="2:9" ht="18" customHeight="1" x14ac:dyDescent="0.15">
      <c r="B20" s="183" t="s">
        <v>161</v>
      </c>
      <c r="C20" s="198">
        <v>2</v>
      </c>
      <c r="D20" s="183">
        <v>1</v>
      </c>
      <c r="F20" s="183" t="s">
        <v>201</v>
      </c>
      <c r="G20" s="249" t="s">
        <v>204</v>
      </c>
    </row>
    <row r="21" spans="2:9" ht="18" customHeight="1" x14ac:dyDescent="0.15">
      <c r="B21" s="183" t="s">
        <v>263</v>
      </c>
      <c r="C21" s="198">
        <v>4</v>
      </c>
      <c r="D21" s="183">
        <v>3</v>
      </c>
      <c r="F21" s="183" t="s">
        <v>202</v>
      </c>
      <c r="G21" s="249" t="s">
        <v>203</v>
      </c>
    </row>
    <row r="22" spans="2:9" ht="18" customHeight="1" x14ac:dyDescent="0.15">
      <c r="B22" s="183" t="s">
        <v>162</v>
      </c>
      <c r="C22" s="198">
        <v>5</v>
      </c>
      <c r="D22" s="183">
        <v>0</v>
      </c>
    </row>
    <row r="23" spans="2:9" ht="18" customHeight="1" x14ac:dyDescent="0.15">
      <c r="B23" s="183" t="s">
        <v>163</v>
      </c>
      <c r="C23" s="198">
        <v>0</v>
      </c>
      <c r="D23" s="183">
        <v>32</v>
      </c>
      <c r="F23" s="573" t="s">
        <v>249</v>
      </c>
      <c r="G23" s="573"/>
      <c r="H23" s="573"/>
      <c r="I23" s="262"/>
    </row>
    <row r="24" spans="2:9" ht="18" customHeight="1" x14ac:dyDescent="0.15">
      <c r="B24" s="183" t="s">
        <v>164</v>
      </c>
      <c r="C24" s="198">
        <v>19</v>
      </c>
      <c r="D24" s="183">
        <v>0</v>
      </c>
      <c r="F24" s="259" t="s">
        <v>250</v>
      </c>
      <c r="G24" s="259" t="s">
        <v>251</v>
      </c>
      <c r="H24" s="259" t="s">
        <v>252</v>
      </c>
    </row>
    <row r="25" spans="2:9" ht="18" customHeight="1" x14ac:dyDescent="0.15">
      <c r="B25" s="183" t="s">
        <v>264</v>
      </c>
      <c r="C25" s="198">
        <v>1</v>
      </c>
      <c r="D25" s="183">
        <v>2</v>
      </c>
      <c r="F25" s="263">
        <v>44312</v>
      </c>
      <c r="G25" s="264">
        <v>1</v>
      </c>
      <c r="H25" s="265">
        <v>300</v>
      </c>
    </row>
    <row r="26" spans="2:9" ht="18" customHeight="1" x14ac:dyDescent="0.15">
      <c r="B26" s="183" t="s">
        <v>265</v>
      </c>
      <c r="C26" s="198">
        <v>2</v>
      </c>
      <c r="D26" s="183">
        <v>2</v>
      </c>
      <c r="F26" s="263">
        <v>44351</v>
      </c>
      <c r="G26" s="264">
        <v>1</v>
      </c>
      <c r="H26" s="265">
        <v>300</v>
      </c>
      <c r="I26" s="261"/>
    </row>
    <row r="27" spans="2:9" ht="18" customHeight="1" x14ac:dyDescent="0.15">
      <c r="B27" s="183" t="s">
        <v>165</v>
      </c>
      <c r="C27" s="198">
        <v>0</v>
      </c>
      <c r="D27" s="183">
        <v>3</v>
      </c>
      <c r="F27" s="183"/>
      <c r="G27" s="249">
        <f>SUM(G25:G26)</f>
        <v>2</v>
      </c>
      <c r="H27" s="251">
        <f>SUM(H25:H26)</f>
        <v>600</v>
      </c>
      <c r="I27" s="260"/>
    </row>
    <row r="28" spans="2:9" ht="18" customHeight="1" x14ac:dyDescent="0.15">
      <c r="B28" s="183" t="s">
        <v>166</v>
      </c>
      <c r="C28" s="198">
        <v>2</v>
      </c>
      <c r="D28" s="183">
        <v>0</v>
      </c>
      <c r="I28" s="261"/>
    </row>
    <row r="29" spans="2:9" ht="18" customHeight="1" x14ac:dyDescent="0.15">
      <c r="B29" s="183" t="s">
        <v>167</v>
      </c>
      <c r="C29" s="198">
        <v>10</v>
      </c>
      <c r="D29" s="183">
        <v>0</v>
      </c>
      <c r="I29" s="260"/>
    </row>
    <row r="30" spans="2:9" ht="18" customHeight="1" x14ac:dyDescent="0.15">
      <c r="B30" s="183" t="s">
        <v>266</v>
      </c>
      <c r="C30" s="198">
        <v>0</v>
      </c>
      <c r="D30" s="183">
        <v>8</v>
      </c>
      <c r="I30" s="261"/>
    </row>
    <row r="31" spans="2:9" ht="18" customHeight="1" x14ac:dyDescent="0.15">
      <c r="B31" s="183" t="s">
        <v>267</v>
      </c>
      <c r="C31" s="198">
        <v>0</v>
      </c>
      <c r="D31" s="183">
        <v>4</v>
      </c>
      <c r="I31" s="260"/>
    </row>
    <row r="32" spans="2:9" ht="18" customHeight="1" x14ac:dyDescent="0.15">
      <c r="B32" s="217" t="s">
        <v>304</v>
      </c>
      <c r="C32" s="198">
        <v>0</v>
      </c>
      <c r="D32" s="183">
        <v>2</v>
      </c>
      <c r="I32" s="261"/>
    </row>
    <row r="33" spans="2:9" ht="18" customHeight="1" x14ac:dyDescent="0.15">
      <c r="B33" s="318" t="s">
        <v>305</v>
      </c>
      <c r="C33" s="319">
        <v>2</v>
      </c>
      <c r="D33" s="183">
        <v>0</v>
      </c>
      <c r="I33" s="260"/>
    </row>
    <row r="34" spans="2:9" ht="18" customHeight="1" x14ac:dyDescent="0.15">
      <c r="B34" s="183" t="s">
        <v>306</v>
      </c>
      <c r="C34" s="198">
        <v>0</v>
      </c>
      <c r="D34" s="183">
        <v>4</v>
      </c>
    </row>
    <row r="35" spans="2:9" ht="18" customHeight="1" x14ac:dyDescent="0.15">
      <c r="B35" s="183" t="s">
        <v>307</v>
      </c>
      <c r="C35" s="198">
        <v>10</v>
      </c>
      <c r="D35" s="183">
        <v>0</v>
      </c>
    </row>
    <row r="36" spans="2:9" ht="18" customHeight="1" x14ac:dyDescent="0.15">
      <c r="B36" s="183" t="s">
        <v>308</v>
      </c>
      <c r="C36" s="198">
        <v>0</v>
      </c>
      <c r="D36" s="183">
        <v>2</v>
      </c>
    </row>
    <row r="37" spans="2:9" ht="18" customHeight="1" x14ac:dyDescent="0.15">
      <c r="B37" s="183" t="s">
        <v>309</v>
      </c>
      <c r="C37" s="198">
        <v>6</v>
      </c>
      <c r="D37" s="183">
        <v>0</v>
      </c>
    </row>
    <row r="38" spans="2:9" ht="18" customHeight="1" x14ac:dyDescent="0.15">
      <c r="B38" s="183" t="s">
        <v>310</v>
      </c>
      <c r="C38" s="198">
        <v>0</v>
      </c>
      <c r="D38" s="183">
        <v>3</v>
      </c>
    </row>
    <row r="39" spans="2:9" ht="18" customHeight="1" x14ac:dyDescent="0.15">
      <c r="B39" s="183" t="s">
        <v>311</v>
      </c>
      <c r="C39" s="198">
        <v>1</v>
      </c>
      <c r="D39" s="183">
        <v>9</v>
      </c>
    </row>
    <row r="40" spans="2:9" ht="18" customHeight="1" x14ac:dyDescent="0.15">
      <c r="B40" s="183" t="s">
        <v>312</v>
      </c>
      <c r="C40" s="198">
        <v>0</v>
      </c>
      <c r="D40" s="183">
        <v>12</v>
      </c>
    </row>
    <row r="41" spans="2:9" ht="18" customHeight="1" x14ac:dyDescent="0.15">
      <c r="B41" s="183" t="s">
        <v>313</v>
      </c>
      <c r="C41" s="198">
        <v>0</v>
      </c>
      <c r="D41" s="183">
        <v>1</v>
      </c>
    </row>
    <row r="42" spans="2:9" ht="18" customHeight="1" x14ac:dyDescent="0.15">
      <c r="B42" s="183" t="s">
        <v>314</v>
      </c>
      <c r="C42" s="198">
        <v>1</v>
      </c>
      <c r="D42" s="183">
        <v>0</v>
      </c>
    </row>
    <row r="43" spans="2:9" ht="18" customHeight="1" x14ac:dyDescent="0.15">
      <c r="B43" s="249" t="s">
        <v>315</v>
      </c>
      <c r="C43" s="319">
        <v>118</v>
      </c>
      <c r="D43" s="183">
        <v>293</v>
      </c>
    </row>
    <row r="44" spans="2:9" ht="18" customHeight="1" x14ac:dyDescent="0.15">
      <c r="B44" s="321" t="s">
        <v>316</v>
      </c>
      <c r="C44" s="320">
        <v>26</v>
      </c>
      <c r="D44" s="249">
        <v>28</v>
      </c>
    </row>
  </sheetData>
  <mergeCells count="3">
    <mergeCell ref="F23:H23"/>
    <mergeCell ref="F17:G17"/>
    <mergeCell ref="F18:G18"/>
  </mergeCells>
  <phoneticPr fontId="24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6"/>
  <sheetViews>
    <sheetView workbookViewId="0">
      <selection activeCell="A3" sqref="A3"/>
    </sheetView>
  </sheetViews>
  <sheetFormatPr defaultRowHeight="13.5" x14ac:dyDescent="0.15"/>
  <cols>
    <col min="1" max="1" width="4.875" style="257" customWidth="1"/>
    <col min="2" max="2" width="18.375" style="257" customWidth="1"/>
    <col min="3" max="3" width="6.125" style="257" customWidth="1"/>
    <col min="4" max="4" width="4.625" style="304" customWidth="1"/>
    <col min="5" max="5" width="4.125" style="257" customWidth="1"/>
    <col min="6" max="6" width="3.625" style="304" customWidth="1"/>
    <col min="7" max="7" width="4.125" style="257" customWidth="1"/>
    <col min="8" max="8" width="3.625" style="304" customWidth="1"/>
    <col min="9" max="9" width="4.125" style="257" customWidth="1"/>
    <col min="10" max="10" width="3.625" style="304" customWidth="1"/>
    <col min="11" max="11" width="4.125" style="257" customWidth="1"/>
    <col min="12" max="12" width="3.625" style="257" customWidth="1"/>
    <col min="13" max="13" width="4.125" style="257" customWidth="1"/>
    <col min="14" max="14" width="3.625" style="257" customWidth="1"/>
    <col min="15" max="15" width="6.125" style="257" customWidth="1"/>
    <col min="16" max="16" width="4.625" style="304" customWidth="1"/>
    <col min="17" max="17" width="5.375" style="257" customWidth="1"/>
    <col min="18" max="18" width="5.25" style="257" customWidth="1"/>
    <col min="19" max="16384" width="9" style="257"/>
  </cols>
  <sheetData>
    <row r="1" spans="1:18" x14ac:dyDescent="0.15">
      <c r="A1" s="582" t="s">
        <v>300</v>
      </c>
      <c r="B1" s="582"/>
      <c r="C1" s="304"/>
      <c r="D1" s="257"/>
      <c r="E1" s="304"/>
      <c r="F1" s="257"/>
      <c r="G1" s="304"/>
      <c r="H1" s="257"/>
      <c r="I1" s="304"/>
      <c r="J1" s="257"/>
      <c r="O1" s="304"/>
      <c r="P1" s="257"/>
    </row>
    <row r="2" spans="1:18" x14ac:dyDescent="0.15">
      <c r="A2" s="582" t="s">
        <v>293</v>
      </c>
      <c r="B2" s="582"/>
      <c r="C2" s="582"/>
      <c r="D2" s="582"/>
      <c r="E2" s="582"/>
      <c r="F2" s="257"/>
      <c r="G2" s="304"/>
      <c r="H2" s="257"/>
      <c r="I2" s="304"/>
      <c r="J2" s="257"/>
      <c r="O2" s="304"/>
      <c r="P2" s="257"/>
    </row>
    <row r="3" spans="1:18" x14ac:dyDescent="0.15">
      <c r="A3" s="305"/>
      <c r="B3" s="299"/>
    </row>
    <row r="4" spans="1:18" ht="15" customHeight="1" x14ac:dyDescent="0.15">
      <c r="A4" s="579"/>
      <c r="B4" s="583" t="s">
        <v>296</v>
      </c>
      <c r="C4" s="583" t="s">
        <v>206</v>
      </c>
      <c r="D4" s="583"/>
      <c r="E4" s="577" t="s">
        <v>207</v>
      </c>
      <c r="F4" s="576"/>
      <c r="G4" s="583" t="s">
        <v>208</v>
      </c>
      <c r="H4" s="583"/>
      <c r="I4" s="577" t="s">
        <v>209</v>
      </c>
      <c r="J4" s="576"/>
      <c r="K4" s="583" t="s">
        <v>272</v>
      </c>
      <c r="L4" s="583"/>
      <c r="M4" s="577" t="s">
        <v>172</v>
      </c>
      <c r="N4" s="583"/>
      <c r="O4" s="583" t="s">
        <v>138</v>
      </c>
      <c r="P4" s="583"/>
      <c r="Q4" s="578" t="s">
        <v>302</v>
      </c>
      <c r="R4" s="580" t="s">
        <v>303</v>
      </c>
    </row>
    <row r="5" spans="1:18" ht="15" customHeight="1" x14ac:dyDescent="0.15">
      <c r="A5" s="579"/>
      <c r="B5" s="583"/>
      <c r="C5" s="302" t="s">
        <v>291</v>
      </c>
      <c r="D5" s="303" t="s">
        <v>292</v>
      </c>
      <c r="E5" s="300" t="s">
        <v>291</v>
      </c>
      <c r="F5" s="301" t="s">
        <v>292</v>
      </c>
      <c r="G5" s="302" t="s">
        <v>291</v>
      </c>
      <c r="H5" s="303" t="s">
        <v>292</v>
      </c>
      <c r="I5" s="300" t="s">
        <v>291</v>
      </c>
      <c r="J5" s="301" t="s">
        <v>292</v>
      </c>
      <c r="K5" s="302" t="s">
        <v>291</v>
      </c>
      <c r="L5" s="303" t="s">
        <v>292</v>
      </c>
      <c r="M5" s="300" t="s">
        <v>291</v>
      </c>
      <c r="N5" s="303" t="s">
        <v>292</v>
      </c>
      <c r="O5" s="306" t="s">
        <v>291</v>
      </c>
      <c r="P5" s="306" t="s">
        <v>292</v>
      </c>
      <c r="Q5" s="578"/>
      <c r="R5" s="581"/>
    </row>
    <row r="6" spans="1:18" ht="15" customHeight="1" x14ac:dyDescent="0.15">
      <c r="A6" s="579" t="s">
        <v>210</v>
      </c>
      <c r="B6" s="258" t="s">
        <v>211</v>
      </c>
      <c r="C6" s="307">
        <v>15</v>
      </c>
      <c r="D6" s="308">
        <v>11</v>
      </c>
      <c r="E6" s="309"/>
      <c r="F6" s="310"/>
      <c r="G6" s="307"/>
      <c r="H6" s="308"/>
      <c r="I6" s="309"/>
      <c r="J6" s="310"/>
      <c r="K6" s="307"/>
      <c r="L6" s="311"/>
      <c r="M6" s="309"/>
      <c r="N6" s="311"/>
      <c r="O6" s="258">
        <v>15</v>
      </c>
      <c r="P6" s="312">
        <v>11</v>
      </c>
      <c r="Q6" s="258">
        <v>52</v>
      </c>
      <c r="R6" s="314">
        <f>Q6/O6%</f>
        <v>346.66666666666669</v>
      </c>
    </row>
    <row r="7" spans="1:18" ht="15" customHeight="1" x14ac:dyDescent="0.15">
      <c r="A7" s="579"/>
      <c r="B7" s="258" t="s">
        <v>212</v>
      </c>
      <c r="C7" s="307">
        <v>24</v>
      </c>
      <c r="D7" s="308">
        <v>13</v>
      </c>
      <c r="E7" s="309"/>
      <c r="F7" s="310"/>
      <c r="G7" s="307"/>
      <c r="H7" s="308"/>
      <c r="I7" s="309"/>
      <c r="J7" s="310"/>
      <c r="K7" s="307"/>
      <c r="L7" s="311"/>
      <c r="M7" s="309"/>
      <c r="N7" s="311"/>
      <c r="O7" s="258">
        <v>24</v>
      </c>
      <c r="P7" s="312">
        <v>13</v>
      </c>
      <c r="Q7" s="258">
        <v>7</v>
      </c>
      <c r="R7" s="314">
        <f t="shared" ref="R7:R13" si="0">Q7/O7%</f>
        <v>29.166666666666668</v>
      </c>
    </row>
    <row r="8" spans="1:18" ht="15" customHeight="1" x14ac:dyDescent="0.15">
      <c r="A8" s="579"/>
      <c r="B8" s="258" t="s">
        <v>213</v>
      </c>
      <c r="C8" s="307">
        <v>170</v>
      </c>
      <c r="D8" s="308">
        <v>62</v>
      </c>
      <c r="E8" s="309">
        <v>4</v>
      </c>
      <c r="F8" s="310">
        <v>2</v>
      </c>
      <c r="G8" s="307"/>
      <c r="H8" s="308"/>
      <c r="I8" s="309"/>
      <c r="J8" s="310"/>
      <c r="K8" s="307"/>
      <c r="L8" s="311"/>
      <c r="M8" s="309"/>
      <c r="N8" s="311"/>
      <c r="O8" s="258">
        <v>174</v>
      </c>
      <c r="P8" s="312">
        <v>64</v>
      </c>
      <c r="Q8" s="258">
        <v>19</v>
      </c>
      <c r="R8" s="314">
        <f t="shared" si="0"/>
        <v>10.919540229885058</v>
      </c>
    </row>
    <row r="9" spans="1:18" ht="15" customHeight="1" x14ac:dyDescent="0.15">
      <c r="A9" s="579"/>
      <c r="B9" s="258" t="s">
        <v>275</v>
      </c>
      <c r="C9" s="307">
        <v>68</v>
      </c>
      <c r="D9" s="308">
        <v>14</v>
      </c>
      <c r="E9" s="309">
        <v>1</v>
      </c>
      <c r="F9" s="310"/>
      <c r="G9" s="307"/>
      <c r="H9" s="308"/>
      <c r="I9" s="309"/>
      <c r="J9" s="310"/>
      <c r="K9" s="307"/>
      <c r="L9" s="311"/>
      <c r="M9" s="309"/>
      <c r="N9" s="311"/>
      <c r="O9" s="258">
        <v>69</v>
      </c>
      <c r="P9" s="312">
        <v>14</v>
      </c>
      <c r="Q9" s="258">
        <v>7</v>
      </c>
      <c r="R9" s="314">
        <f t="shared" si="0"/>
        <v>10.144927536231885</v>
      </c>
    </row>
    <row r="10" spans="1:18" ht="15" customHeight="1" x14ac:dyDescent="0.15">
      <c r="A10" s="579"/>
      <c r="B10" s="258" t="s">
        <v>214</v>
      </c>
      <c r="C10" s="307">
        <v>194</v>
      </c>
      <c r="D10" s="308">
        <v>61</v>
      </c>
      <c r="E10" s="309">
        <v>3</v>
      </c>
      <c r="F10" s="310">
        <v>1</v>
      </c>
      <c r="G10" s="307"/>
      <c r="H10" s="308"/>
      <c r="I10" s="309">
        <v>1</v>
      </c>
      <c r="J10" s="310">
        <v>1</v>
      </c>
      <c r="K10" s="307">
        <v>1</v>
      </c>
      <c r="L10" s="311">
        <v>1</v>
      </c>
      <c r="M10" s="309"/>
      <c r="N10" s="311"/>
      <c r="O10" s="258">
        <v>199</v>
      </c>
      <c r="P10" s="312">
        <v>64</v>
      </c>
      <c r="Q10" s="258">
        <v>156</v>
      </c>
      <c r="R10" s="314">
        <f t="shared" si="0"/>
        <v>78.391959798994975</v>
      </c>
    </row>
    <row r="11" spans="1:18" ht="15" customHeight="1" x14ac:dyDescent="0.15">
      <c r="A11" s="579"/>
      <c r="B11" s="258" t="s">
        <v>215</v>
      </c>
      <c r="C11" s="307">
        <v>109</v>
      </c>
      <c r="D11" s="308">
        <v>33</v>
      </c>
      <c r="E11" s="309"/>
      <c r="F11" s="310"/>
      <c r="G11" s="307"/>
      <c r="H11" s="308"/>
      <c r="I11" s="309"/>
      <c r="J11" s="310"/>
      <c r="K11" s="307"/>
      <c r="L11" s="311"/>
      <c r="M11" s="309"/>
      <c r="N11" s="311"/>
      <c r="O11" s="258">
        <v>109</v>
      </c>
      <c r="P11" s="312">
        <v>33</v>
      </c>
      <c r="Q11" s="258">
        <v>56</v>
      </c>
      <c r="R11" s="314">
        <f t="shared" si="0"/>
        <v>51.376146788990823</v>
      </c>
    </row>
    <row r="12" spans="1:18" ht="15" customHeight="1" x14ac:dyDescent="0.15">
      <c r="A12" s="579"/>
      <c r="B12" s="258" t="s">
        <v>216</v>
      </c>
      <c r="C12" s="307">
        <v>45</v>
      </c>
      <c r="D12" s="308">
        <v>20</v>
      </c>
      <c r="E12" s="309"/>
      <c r="F12" s="310"/>
      <c r="G12" s="307"/>
      <c r="H12" s="308"/>
      <c r="I12" s="309"/>
      <c r="J12" s="310"/>
      <c r="K12" s="307"/>
      <c r="L12" s="311"/>
      <c r="M12" s="309"/>
      <c r="N12" s="311"/>
      <c r="O12" s="258">
        <v>45</v>
      </c>
      <c r="P12" s="312">
        <v>20</v>
      </c>
      <c r="Q12" s="258">
        <v>22</v>
      </c>
      <c r="R12" s="314">
        <f t="shared" si="0"/>
        <v>48.888888888888886</v>
      </c>
    </row>
    <row r="13" spans="1:18" ht="15" customHeight="1" x14ac:dyDescent="0.15">
      <c r="A13" s="579"/>
      <c r="B13" s="258" t="s">
        <v>217</v>
      </c>
      <c r="C13" s="307">
        <v>178</v>
      </c>
      <c r="D13" s="308">
        <v>65</v>
      </c>
      <c r="E13" s="309"/>
      <c r="F13" s="310"/>
      <c r="G13" s="307"/>
      <c r="H13" s="308"/>
      <c r="I13" s="309"/>
      <c r="J13" s="310"/>
      <c r="K13" s="307"/>
      <c r="L13" s="311"/>
      <c r="M13" s="309"/>
      <c r="N13" s="311"/>
      <c r="O13" s="258">
        <v>178</v>
      </c>
      <c r="P13" s="312">
        <v>65</v>
      </c>
      <c r="Q13" s="258">
        <v>162</v>
      </c>
      <c r="R13" s="314">
        <f t="shared" si="0"/>
        <v>91.011235955056179</v>
      </c>
    </row>
    <row r="14" spans="1:18" ht="15" customHeight="1" x14ac:dyDescent="0.15">
      <c r="A14" s="579"/>
      <c r="B14" s="258" t="s">
        <v>221</v>
      </c>
      <c r="C14" s="307">
        <v>865</v>
      </c>
      <c r="D14" s="308">
        <v>27</v>
      </c>
      <c r="E14" s="309"/>
      <c r="F14" s="310"/>
      <c r="G14" s="307"/>
      <c r="H14" s="308"/>
      <c r="I14" s="309"/>
      <c r="J14" s="310"/>
      <c r="K14" s="307"/>
      <c r="L14" s="311"/>
      <c r="M14" s="309"/>
      <c r="N14" s="311"/>
      <c r="O14" s="258">
        <v>865</v>
      </c>
      <c r="P14" s="312">
        <v>27</v>
      </c>
    </row>
    <row r="15" spans="1:18" ht="15" customHeight="1" x14ac:dyDescent="0.15">
      <c r="A15" s="579"/>
      <c r="B15" s="258" t="s">
        <v>276</v>
      </c>
      <c r="C15" s="307">
        <v>70</v>
      </c>
      <c r="D15" s="308">
        <v>1</v>
      </c>
      <c r="E15" s="309"/>
      <c r="F15" s="310"/>
      <c r="G15" s="307"/>
      <c r="H15" s="308"/>
      <c r="I15" s="309"/>
      <c r="J15" s="310"/>
      <c r="K15" s="307"/>
      <c r="L15" s="311"/>
      <c r="M15" s="309"/>
      <c r="N15" s="311"/>
      <c r="O15" s="258">
        <v>70</v>
      </c>
      <c r="P15" s="312">
        <v>1</v>
      </c>
    </row>
    <row r="16" spans="1:18" ht="15" customHeight="1" x14ac:dyDescent="0.15">
      <c r="A16" s="579"/>
      <c r="B16" s="258" t="s">
        <v>290</v>
      </c>
      <c r="C16" s="307">
        <v>410</v>
      </c>
      <c r="D16" s="308">
        <v>9</v>
      </c>
      <c r="E16" s="309"/>
      <c r="F16" s="310"/>
      <c r="G16" s="307"/>
      <c r="H16" s="308"/>
      <c r="I16" s="309"/>
      <c r="J16" s="310"/>
      <c r="K16" s="307"/>
      <c r="L16" s="311"/>
      <c r="M16" s="309"/>
      <c r="N16" s="311"/>
      <c r="O16" s="258">
        <v>410</v>
      </c>
      <c r="P16" s="312">
        <v>9</v>
      </c>
    </row>
    <row r="17" spans="1:16" ht="15" customHeight="1" x14ac:dyDescent="0.15">
      <c r="A17" s="579"/>
      <c r="B17" s="258" t="s">
        <v>220</v>
      </c>
      <c r="C17" s="307">
        <v>180</v>
      </c>
      <c r="D17" s="308">
        <v>25</v>
      </c>
      <c r="E17" s="309">
        <v>1</v>
      </c>
      <c r="F17" s="310"/>
      <c r="G17" s="307"/>
      <c r="H17" s="308"/>
      <c r="I17" s="309"/>
      <c r="J17" s="310"/>
      <c r="K17" s="307"/>
      <c r="L17" s="311"/>
      <c r="M17" s="309"/>
      <c r="N17" s="311"/>
      <c r="O17" s="258">
        <v>181</v>
      </c>
      <c r="P17" s="312">
        <v>25</v>
      </c>
    </row>
    <row r="18" spans="1:16" ht="15" customHeight="1" x14ac:dyDescent="0.15">
      <c r="A18" s="579"/>
      <c r="B18" s="258" t="s">
        <v>218</v>
      </c>
      <c r="C18" s="307">
        <v>27</v>
      </c>
      <c r="D18" s="308">
        <v>1</v>
      </c>
      <c r="E18" s="309"/>
      <c r="F18" s="310"/>
      <c r="G18" s="307">
        <v>5</v>
      </c>
      <c r="H18" s="308">
        <v>2</v>
      </c>
      <c r="I18" s="309"/>
      <c r="J18" s="310"/>
      <c r="K18" s="307"/>
      <c r="L18" s="311"/>
      <c r="M18" s="309"/>
      <c r="N18" s="311"/>
      <c r="O18" s="258">
        <v>32</v>
      </c>
      <c r="P18" s="312">
        <v>3</v>
      </c>
    </row>
    <row r="19" spans="1:16" ht="15" customHeight="1" x14ac:dyDescent="0.15">
      <c r="A19" s="579"/>
      <c r="B19" s="258" t="s">
        <v>219</v>
      </c>
      <c r="C19" s="307">
        <v>8</v>
      </c>
      <c r="D19" s="308">
        <v>3</v>
      </c>
      <c r="E19" s="309"/>
      <c r="F19" s="310"/>
      <c r="G19" s="307"/>
      <c r="H19" s="308"/>
      <c r="I19" s="309"/>
      <c r="J19" s="310"/>
      <c r="K19" s="307"/>
      <c r="L19" s="311"/>
      <c r="M19" s="309"/>
      <c r="N19" s="311"/>
      <c r="O19" s="258">
        <v>8</v>
      </c>
      <c r="P19" s="312">
        <v>3</v>
      </c>
    </row>
    <row r="20" spans="1:16" ht="15" customHeight="1" x14ac:dyDescent="0.15">
      <c r="A20" s="579" t="s">
        <v>222</v>
      </c>
      <c r="B20" s="258" t="s">
        <v>223</v>
      </c>
      <c r="C20" s="307">
        <v>475</v>
      </c>
      <c r="D20" s="308">
        <v>26</v>
      </c>
      <c r="E20" s="309"/>
      <c r="F20" s="310"/>
      <c r="G20" s="307"/>
      <c r="H20" s="308"/>
      <c r="I20" s="309"/>
      <c r="J20" s="310"/>
      <c r="K20" s="307"/>
      <c r="L20" s="311"/>
      <c r="M20" s="309"/>
      <c r="N20" s="311"/>
      <c r="O20" s="258">
        <v>475</v>
      </c>
      <c r="P20" s="312">
        <v>26</v>
      </c>
    </row>
    <row r="21" spans="1:16" ht="15" customHeight="1" x14ac:dyDescent="0.15">
      <c r="A21" s="579"/>
      <c r="B21" s="258" t="s">
        <v>289</v>
      </c>
      <c r="C21" s="307">
        <v>308</v>
      </c>
      <c r="D21" s="308">
        <v>9</v>
      </c>
      <c r="E21" s="309">
        <v>1</v>
      </c>
      <c r="F21" s="310"/>
      <c r="G21" s="307"/>
      <c r="H21" s="308"/>
      <c r="I21" s="309"/>
      <c r="J21" s="310"/>
      <c r="K21" s="307"/>
      <c r="L21" s="311"/>
      <c r="M21" s="309"/>
      <c r="N21" s="311"/>
      <c r="O21" s="258">
        <v>309</v>
      </c>
      <c r="P21" s="312">
        <v>9</v>
      </c>
    </row>
    <row r="22" spans="1:16" ht="15" customHeight="1" x14ac:dyDescent="0.15">
      <c r="A22" s="579"/>
      <c r="B22" s="258" t="s">
        <v>224</v>
      </c>
      <c r="C22" s="307">
        <v>13</v>
      </c>
      <c r="D22" s="308">
        <v>2</v>
      </c>
      <c r="E22" s="309">
        <v>1</v>
      </c>
      <c r="F22" s="310"/>
      <c r="G22" s="307"/>
      <c r="H22" s="308"/>
      <c r="I22" s="309"/>
      <c r="J22" s="310"/>
      <c r="K22" s="307"/>
      <c r="L22" s="311"/>
      <c r="M22" s="309"/>
      <c r="N22" s="311"/>
      <c r="O22" s="258">
        <v>14</v>
      </c>
      <c r="P22" s="312">
        <v>2</v>
      </c>
    </row>
    <row r="23" spans="1:16" ht="15" customHeight="1" x14ac:dyDescent="0.15">
      <c r="A23" s="579"/>
      <c r="B23" s="258" t="s">
        <v>274</v>
      </c>
      <c r="C23" s="307">
        <v>2</v>
      </c>
      <c r="D23" s="308">
        <v>2</v>
      </c>
      <c r="E23" s="309"/>
      <c r="F23" s="310"/>
      <c r="G23" s="307"/>
      <c r="H23" s="308"/>
      <c r="I23" s="309"/>
      <c r="J23" s="310"/>
      <c r="K23" s="307"/>
      <c r="L23" s="311"/>
      <c r="M23" s="309"/>
      <c r="N23" s="311"/>
      <c r="O23" s="258">
        <v>2</v>
      </c>
      <c r="P23" s="312">
        <v>2</v>
      </c>
    </row>
    <row r="24" spans="1:16" ht="15" customHeight="1" x14ac:dyDescent="0.15">
      <c r="A24" s="579"/>
      <c r="B24" s="258" t="s">
        <v>225</v>
      </c>
      <c r="C24" s="307">
        <v>172</v>
      </c>
      <c r="D24" s="308">
        <v>33</v>
      </c>
      <c r="E24" s="309">
        <v>16</v>
      </c>
      <c r="F24" s="310"/>
      <c r="G24" s="307"/>
      <c r="H24" s="308"/>
      <c r="I24" s="309"/>
      <c r="J24" s="310"/>
      <c r="K24" s="307"/>
      <c r="L24" s="311"/>
      <c r="M24" s="309"/>
      <c r="N24" s="311"/>
      <c r="O24" s="258">
        <v>188</v>
      </c>
      <c r="P24" s="312">
        <v>33</v>
      </c>
    </row>
    <row r="25" spans="1:16" ht="15" customHeight="1" x14ac:dyDescent="0.15">
      <c r="A25" s="579"/>
      <c r="B25" s="258" t="s">
        <v>280</v>
      </c>
      <c r="C25" s="307">
        <v>10</v>
      </c>
      <c r="D25" s="308">
        <v>1</v>
      </c>
      <c r="E25" s="309"/>
      <c r="F25" s="310"/>
      <c r="G25" s="307"/>
      <c r="H25" s="308"/>
      <c r="I25" s="309"/>
      <c r="J25" s="310"/>
      <c r="K25" s="307"/>
      <c r="L25" s="311"/>
      <c r="M25" s="309"/>
      <c r="N25" s="311"/>
      <c r="O25" s="258">
        <v>10</v>
      </c>
      <c r="P25" s="312">
        <v>1</v>
      </c>
    </row>
    <row r="26" spans="1:16" ht="15" customHeight="1" x14ac:dyDescent="0.15">
      <c r="A26" s="579"/>
      <c r="B26" s="258" t="s">
        <v>226</v>
      </c>
      <c r="C26" s="307">
        <v>216</v>
      </c>
      <c r="D26" s="308">
        <v>23</v>
      </c>
      <c r="E26" s="309"/>
      <c r="F26" s="310"/>
      <c r="G26" s="307"/>
      <c r="H26" s="308"/>
      <c r="I26" s="309"/>
      <c r="J26" s="310"/>
      <c r="K26" s="307"/>
      <c r="L26" s="311"/>
      <c r="M26" s="309"/>
      <c r="N26" s="311"/>
      <c r="O26" s="258">
        <v>216</v>
      </c>
      <c r="P26" s="312">
        <v>23</v>
      </c>
    </row>
    <row r="27" spans="1:16" ht="15" customHeight="1" x14ac:dyDescent="0.15">
      <c r="A27" s="579"/>
      <c r="B27" s="258" t="s">
        <v>228</v>
      </c>
      <c r="C27" s="307">
        <v>13</v>
      </c>
      <c r="D27" s="308">
        <v>5</v>
      </c>
      <c r="E27" s="309"/>
      <c r="F27" s="310"/>
      <c r="G27" s="307"/>
      <c r="H27" s="308"/>
      <c r="I27" s="309"/>
      <c r="J27" s="310"/>
      <c r="K27" s="307"/>
      <c r="L27" s="311"/>
      <c r="M27" s="309"/>
      <c r="N27" s="311"/>
      <c r="O27" s="258">
        <v>13</v>
      </c>
      <c r="P27" s="312">
        <v>5</v>
      </c>
    </row>
    <row r="28" spans="1:16" ht="15" customHeight="1" x14ac:dyDescent="0.15">
      <c r="A28" s="579"/>
      <c r="B28" s="258" t="s">
        <v>286</v>
      </c>
      <c r="C28" s="307">
        <v>8</v>
      </c>
      <c r="D28" s="308">
        <v>1</v>
      </c>
      <c r="E28" s="309"/>
      <c r="F28" s="310"/>
      <c r="G28" s="307"/>
      <c r="H28" s="308"/>
      <c r="I28" s="309"/>
      <c r="J28" s="310"/>
      <c r="K28" s="307"/>
      <c r="L28" s="311"/>
      <c r="M28" s="309"/>
      <c r="N28" s="311"/>
      <c r="O28" s="258">
        <v>8</v>
      </c>
      <c r="P28" s="312">
        <v>1</v>
      </c>
    </row>
    <row r="29" spans="1:16" ht="15" customHeight="1" x14ac:dyDescent="0.15">
      <c r="A29" s="579" t="s">
        <v>294</v>
      </c>
      <c r="B29" s="258" t="s">
        <v>279</v>
      </c>
      <c r="C29" s="307">
        <v>20</v>
      </c>
      <c r="D29" s="308">
        <v>15</v>
      </c>
      <c r="E29" s="309"/>
      <c r="F29" s="310"/>
      <c r="G29" s="307"/>
      <c r="H29" s="308"/>
      <c r="I29" s="309"/>
      <c r="J29" s="310"/>
      <c r="K29" s="307">
        <v>1</v>
      </c>
      <c r="L29" s="311">
        <v>1</v>
      </c>
      <c r="M29" s="309"/>
      <c r="N29" s="311"/>
      <c r="O29" s="258">
        <v>21</v>
      </c>
      <c r="P29" s="312">
        <v>16</v>
      </c>
    </row>
    <row r="30" spans="1:16" ht="15" customHeight="1" x14ac:dyDescent="0.15">
      <c r="A30" s="579"/>
      <c r="B30" s="258" t="s">
        <v>277</v>
      </c>
      <c r="C30" s="307">
        <v>89</v>
      </c>
      <c r="D30" s="308">
        <v>5</v>
      </c>
      <c r="E30" s="309">
        <v>32</v>
      </c>
      <c r="F30" s="310"/>
      <c r="G30" s="307"/>
      <c r="H30" s="308"/>
      <c r="I30" s="309"/>
      <c r="J30" s="310"/>
      <c r="K30" s="307"/>
      <c r="L30" s="311"/>
      <c r="M30" s="309"/>
      <c r="N30" s="311"/>
      <c r="O30" s="258">
        <v>121</v>
      </c>
      <c r="P30" s="312">
        <v>5</v>
      </c>
    </row>
    <row r="31" spans="1:16" ht="15" customHeight="1" x14ac:dyDescent="0.15">
      <c r="A31" s="579"/>
      <c r="B31" s="258" t="s">
        <v>287</v>
      </c>
      <c r="C31" s="307">
        <v>8</v>
      </c>
      <c r="D31" s="308">
        <v>3</v>
      </c>
      <c r="E31" s="309"/>
      <c r="F31" s="310"/>
      <c r="G31" s="307"/>
      <c r="H31" s="308"/>
      <c r="I31" s="309"/>
      <c r="J31" s="310"/>
      <c r="K31" s="307"/>
      <c r="L31" s="311"/>
      <c r="M31" s="309"/>
      <c r="N31" s="311"/>
      <c r="O31" s="258">
        <v>8</v>
      </c>
      <c r="P31" s="312">
        <v>3</v>
      </c>
    </row>
    <row r="32" spans="1:16" ht="15" customHeight="1" x14ac:dyDescent="0.15">
      <c r="A32" s="579"/>
      <c r="B32" s="258" t="s">
        <v>278</v>
      </c>
      <c r="C32" s="307">
        <v>14</v>
      </c>
      <c r="D32" s="308">
        <v>1</v>
      </c>
      <c r="E32" s="309"/>
      <c r="F32" s="310"/>
      <c r="G32" s="307"/>
      <c r="H32" s="308"/>
      <c r="I32" s="309"/>
      <c r="J32" s="310"/>
      <c r="K32" s="307"/>
      <c r="L32" s="311"/>
      <c r="M32" s="309"/>
      <c r="N32" s="311"/>
      <c r="O32" s="258">
        <v>14</v>
      </c>
      <c r="P32" s="312">
        <v>1</v>
      </c>
    </row>
    <row r="33" spans="1:16" ht="15" customHeight="1" x14ac:dyDescent="0.15">
      <c r="A33" s="579"/>
      <c r="B33" s="258" t="s">
        <v>285</v>
      </c>
      <c r="C33" s="307"/>
      <c r="D33" s="308"/>
      <c r="E33" s="309"/>
      <c r="F33" s="310"/>
      <c r="G33" s="307"/>
      <c r="H33" s="308"/>
      <c r="I33" s="309"/>
      <c r="J33" s="310"/>
      <c r="K33" s="307">
        <v>1</v>
      </c>
      <c r="L33" s="311">
        <v>1</v>
      </c>
      <c r="M33" s="309"/>
      <c r="N33" s="311"/>
      <c r="O33" s="258">
        <v>1</v>
      </c>
      <c r="P33" s="312">
        <v>1</v>
      </c>
    </row>
    <row r="34" spans="1:16" ht="15" customHeight="1" x14ac:dyDescent="0.15">
      <c r="A34" s="298" t="s">
        <v>229</v>
      </c>
      <c r="B34" s="258" t="s">
        <v>230</v>
      </c>
      <c r="C34" s="307">
        <v>110</v>
      </c>
      <c r="D34" s="308">
        <v>4</v>
      </c>
      <c r="E34" s="309"/>
      <c r="F34" s="310"/>
      <c r="G34" s="307"/>
      <c r="H34" s="308"/>
      <c r="I34" s="309"/>
      <c r="J34" s="310"/>
      <c r="K34" s="307"/>
      <c r="L34" s="311"/>
      <c r="M34" s="309"/>
      <c r="N34" s="311"/>
      <c r="O34" s="258">
        <v>110</v>
      </c>
      <c r="P34" s="312">
        <v>4</v>
      </c>
    </row>
    <row r="35" spans="1:16" ht="15" customHeight="1" x14ac:dyDescent="0.15">
      <c r="A35" s="579" t="s">
        <v>231</v>
      </c>
      <c r="B35" s="258" t="s">
        <v>237</v>
      </c>
      <c r="C35" s="307">
        <v>63</v>
      </c>
      <c r="D35" s="308">
        <v>1</v>
      </c>
      <c r="E35" s="309">
        <v>2</v>
      </c>
      <c r="F35" s="310"/>
      <c r="G35" s="307"/>
      <c r="H35" s="308"/>
      <c r="I35" s="309"/>
      <c r="J35" s="310"/>
      <c r="K35" s="307"/>
      <c r="L35" s="311"/>
      <c r="M35" s="309"/>
      <c r="N35" s="311"/>
      <c r="O35" s="258">
        <v>65</v>
      </c>
      <c r="P35" s="312">
        <v>1</v>
      </c>
    </row>
    <row r="36" spans="1:16" ht="15" customHeight="1" x14ac:dyDescent="0.15">
      <c r="A36" s="579"/>
      <c r="B36" s="258" t="s">
        <v>232</v>
      </c>
      <c r="C36" s="307">
        <v>189</v>
      </c>
      <c r="D36" s="308">
        <v>70</v>
      </c>
      <c r="E36" s="309">
        <v>8</v>
      </c>
      <c r="F36" s="310">
        <v>1</v>
      </c>
      <c r="G36" s="307"/>
      <c r="H36" s="308"/>
      <c r="I36" s="309"/>
      <c r="J36" s="310"/>
      <c r="K36" s="307"/>
      <c r="L36" s="311"/>
      <c r="M36" s="309"/>
      <c r="N36" s="311"/>
      <c r="O36" s="258">
        <v>197</v>
      </c>
      <c r="P36" s="312">
        <v>71</v>
      </c>
    </row>
    <row r="37" spans="1:16" ht="15" customHeight="1" x14ac:dyDescent="0.15">
      <c r="A37" s="579"/>
      <c r="B37" s="258" t="s">
        <v>235</v>
      </c>
      <c r="C37" s="307">
        <v>111</v>
      </c>
      <c r="D37" s="308">
        <v>43</v>
      </c>
      <c r="E37" s="309">
        <v>2</v>
      </c>
      <c r="F37" s="310">
        <v>1</v>
      </c>
      <c r="G37" s="307"/>
      <c r="H37" s="308"/>
      <c r="I37" s="309"/>
      <c r="J37" s="310"/>
      <c r="K37" s="307"/>
      <c r="L37" s="311"/>
      <c r="M37" s="309"/>
      <c r="N37" s="311"/>
      <c r="O37" s="258">
        <v>113</v>
      </c>
      <c r="P37" s="312">
        <v>44</v>
      </c>
    </row>
    <row r="38" spans="1:16" ht="15" customHeight="1" x14ac:dyDescent="0.15">
      <c r="A38" s="579"/>
      <c r="B38" s="258" t="s">
        <v>273</v>
      </c>
      <c r="C38" s="307">
        <v>26</v>
      </c>
      <c r="D38" s="308">
        <v>7</v>
      </c>
      <c r="E38" s="309"/>
      <c r="F38" s="310"/>
      <c r="G38" s="307"/>
      <c r="H38" s="308"/>
      <c r="I38" s="309"/>
      <c r="J38" s="310"/>
      <c r="K38" s="307"/>
      <c r="L38" s="311"/>
      <c r="M38" s="309"/>
      <c r="N38" s="311"/>
      <c r="O38" s="258">
        <v>26</v>
      </c>
      <c r="P38" s="312">
        <v>7</v>
      </c>
    </row>
    <row r="39" spans="1:16" ht="15" customHeight="1" x14ac:dyDescent="0.15">
      <c r="A39" s="579"/>
      <c r="B39" s="258" t="s">
        <v>233</v>
      </c>
      <c r="C39" s="307">
        <v>287</v>
      </c>
      <c r="D39" s="308">
        <v>117</v>
      </c>
      <c r="E39" s="309">
        <v>28</v>
      </c>
      <c r="F39" s="310">
        <v>1</v>
      </c>
      <c r="G39" s="307"/>
      <c r="H39" s="308"/>
      <c r="I39" s="309"/>
      <c r="J39" s="310"/>
      <c r="K39" s="307"/>
      <c r="L39" s="311"/>
      <c r="M39" s="309"/>
      <c r="N39" s="311"/>
      <c r="O39" s="258">
        <v>315</v>
      </c>
      <c r="P39" s="312">
        <v>118</v>
      </c>
    </row>
    <row r="40" spans="1:16" ht="15" customHeight="1" x14ac:dyDescent="0.15">
      <c r="A40" s="579"/>
      <c r="B40" s="258" t="s">
        <v>234</v>
      </c>
      <c r="C40" s="307">
        <v>40</v>
      </c>
      <c r="D40" s="308">
        <v>17</v>
      </c>
      <c r="E40" s="309"/>
      <c r="F40" s="310"/>
      <c r="G40" s="307"/>
      <c r="H40" s="308"/>
      <c r="I40" s="309"/>
      <c r="J40" s="310"/>
      <c r="K40" s="307"/>
      <c r="L40" s="311"/>
      <c r="M40" s="309"/>
      <c r="N40" s="311"/>
      <c r="O40" s="258">
        <v>40</v>
      </c>
      <c r="P40" s="312">
        <v>17</v>
      </c>
    </row>
    <row r="41" spans="1:16" ht="15" customHeight="1" x14ac:dyDescent="0.15">
      <c r="A41" s="579"/>
      <c r="B41" s="258" t="s">
        <v>281</v>
      </c>
      <c r="C41" s="307">
        <v>9</v>
      </c>
      <c r="D41" s="308">
        <v>4</v>
      </c>
      <c r="E41" s="309">
        <v>2</v>
      </c>
      <c r="F41" s="310"/>
      <c r="G41" s="307"/>
      <c r="H41" s="308"/>
      <c r="I41" s="309"/>
      <c r="J41" s="310"/>
      <c r="K41" s="307"/>
      <c r="L41" s="311"/>
      <c r="M41" s="309"/>
      <c r="N41" s="311"/>
      <c r="O41" s="258">
        <v>11</v>
      </c>
      <c r="P41" s="312">
        <v>4</v>
      </c>
    </row>
    <row r="42" spans="1:16" ht="15" customHeight="1" x14ac:dyDescent="0.15">
      <c r="A42" s="579"/>
      <c r="B42" s="258" t="s">
        <v>282</v>
      </c>
      <c r="C42" s="307">
        <v>12</v>
      </c>
      <c r="D42" s="308">
        <v>4</v>
      </c>
      <c r="E42" s="309"/>
      <c r="F42" s="310"/>
      <c r="G42" s="307"/>
      <c r="H42" s="308"/>
      <c r="I42" s="309"/>
      <c r="J42" s="310"/>
      <c r="K42" s="307"/>
      <c r="L42" s="311"/>
      <c r="M42" s="309"/>
      <c r="N42" s="311"/>
      <c r="O42" s="258">
        <v>12</v>
      </c>
      <c r="P42" s="312">
        <v>4</v>
      </c>
    </row>
    <row r="43" spans="1:16" ht="15" customHeight="1" x14ac:dyDescent="0.15">
      <c r="A43" s="579"/>
      <c r="B43" s="258" t="s">
        <v>236</v>
      </c>
      <c r="C43" s="307">
        <v>80</v>
      </c>
      <c r="D43" s="308">
        <v>29</v>
      </c>
      <c r="E43" s="309"/>
      <c r="F43" s="310"/>
      <c r="G43" s="307">
        <v>17</v>
      </c>
      <c r="H43" s="308">
        <v>6</v>
      </c>
      <c r="I43" s="309"/>
      <c r="J43" s="310"/>
      <c r="K43" s="307"/>
      <c r="L43" s="311"/>
      <c r="M43" s="309">
        <v>5</v>
      </c>
      <c r="N43" s="311">
        <v>4</v>
      </c>
      <c r="O43" s="258">
        <v>102</v>
      </c>
      <c r="P43" s="312">
        <v>39</v>
      </c>
    </row>
    <row r="44" spans="1:16" ht="15" customHeight="1" x14ac:dyDescent="0.15">
      <c r="A44" s="579" t="s">
        <v>295</v>
      </c>
      <c r="B44" s="258" t="s">
        <v>283</v>
      </c>
      <c r="C44" s="307">
        <v>16</v>
      </c>
      <c r="D44" s="308">
        <v>1</v>
      </c>
      <c r="E44" s="309">
        <v>1</v>
      </c>
      <c r="F44" s="310"/>
      <c r="G44" s="307"/>
      <c r="H44" s="308"/>
      <c r="I44" s="309"/>
      <c r="J44" s="310"/>
      <c r="K44" s="307"/>
      <c r="L44" s="311"/>
      <c r="M44" s="309"/>
      <c r="N44" s="311"/>
      <c r="O44" s="258">
        <v>17</v>
      </c>
      <c r="P44" s="312">
        <v>1</v>
      </c>
    </row>
    <row r="45" spans="1:16" ht="15" customHeight="1" x14ac:dyDescent="0.15">
      <c r="A45" s="579"/>
      <c r="B45" s="258" t="s">
        <v>284</v>
      </c>
      <c r="C45" s="307">
        <v>3</v>
      </c>
      <c r="D45" s="308">
        <v>1</v>
      </c>
      <c r="E45" s="309"/>
      <c r="F45" s="310"/>
      <c r="G45" s="307"/>
      <c r="H45" s="308"/>
      <c r="I45" s="309"/>
      <c r="J45" s="310"/>
      <c r="K45" s="307"/>
      <c r="L45" s="311"/>
      <c r="M45" s="309"/>
      <c r="N45" s="311"/>
      <c r="O45" s="258">
        <v>3</v>
      </c>
      <c r="P45" s="312">
        <v>1</v>
      </c>
    </row>
    <row r="46" spans="1:16" ht="15" customHeight="1" x14ac:dyDescent="0.15">
      <c r="A46" s="579"/>
      <c r="B46" s="258" t="s">
        <v>241</v>
      </c>
      <c r="C46" s="307">
        <v>177</v>
      </c>
      <c r="D46" s="308">
        <v>18</v>
      </c>
      <c r="E46" s="309">
        <v>1</v>
      </c>
      <c r="F46" s="310"/>
      <c r="G46" s="307">
        <v>1</v>
      </c>
      <c r="H46" s="308"/>
      <c r="I46" s="309">
        <v>3</v>
      </c>
      <c r="J46" s="310">
        <v>1</v>
      </c>
      <c r="K46" s="307"/>
      <c r="L46" s="311"/>
      <c r="M46" s="309"/>
      <c r="N46" s="311"/>
      <c r="O46" s="258">
        <v>182</v>
      </c>
      <c r="P46" s="312">
        <v>19</v>
      </c>
    </row>
    <row r="47" spans="1:16" ht="15" customHeight="1" x14ac:dyDescent="0.15">
      <c r="A47" s="579"/>
      <c r="B47" s="258" t="s">
        <v>227</v>
      </c>
      <c r="C47" s="307">
        <v>78</v>
      </c>
      <c r="D47" s="308">
        <v>17</v>
      </c>
      <c r="E47" s="309">
        <v>1</v>
      </c>
      <c r="F47" s="310"/>
      <c r="G47" s="307"/>
      <c r="H47" s="308"/>
      <c r="I47" s="309"/>
      <c r="J47" s="310"/>
      <c r="K47" s="307"/>
      <c r="L47" s="311"/>
      <c r="M47" s="309"/>
      <c r="N47" s="311"/>
      <c r="O47" s="258">
        <v>79</v>
      </c>
      <c r="P47" s="312">
        <v>17</v>
      </c>
    </row>
    <row r="48" spans="1:16" ht="15" customHeight="1" x14ac:dyDescent="0.15">
      <c r="A48" s="579"/>
      <c r="B48" s="258" t="s">
        <v>242</v>
      </c>
      <c r="C48" s="307">
        <v>9</v>
      </c>
      <c r="D48" s="308">
        <v>1</v>
      </c>
      <c r="E48" s="309">
        <v>0</v>
      </c>
      <c r="F48" s="310"/>
      <c r="G48" s="307"/>
      <c r="H48" s="308"/>
      <c r="I48" s="309"/>
      <c r="J48" s="310"/>
      <c r="K48" s="307"/>
      <c r="L48" s="311"/>
      <c r="M48" s="309"/>
      <c r="N48" s="311"/>
      <c r="O48" s="258">
        <v>9</v>
      </c>
      <c r="P48" s="312">
        <v>1</v>
      </c>
    </row>
    <row r="49" spans="1:16" ht="15" customHeight="1" x14ac:dyDescent="0.15">
      <c r="A49" s="579"/>
      <c r="B49" s="258" t="s">
        <v>243</v>
      </c>
      <c r="C49" s="307">
        <v>836</v>
      </c>
      <c r="D49" s="308">
        <v>12</v>
      </c>
      <c r="E49" s="309">
        <v>2</v>
      </c>
      <c r="F49" s="310"/>
      <c r="G49" s="307">
        <v>3</v>
      </c>
      <c r="H49" s="308"/>
      <c r="I49" s="309"/>
      <c r="J49" s="310"/>
      <c r="K49" s="307"/>
      <c r="L49" s="311"/>
      <c r="M49" s="309"/>
      <c r="N49" s="311"/>
      <c r="O49" s="258">
        <v>841</v>
      </c>
      <c r="P49" s="312">
        <v>12</v>
      </c>
    </row>
    <row r="50" spans="1:16" ht="15" customHeight="1" x14ac:dyDescent="0.15">
      <c r="A50" s="579"/>
      <c r="B50" s="258" t="s">
        <v>288</v>
      </c>
      <c r="C50" s="307"/>
      <c r="D50" s="308"/>
      <c r="E50" s="309"/>
      <c r="F50" s="310"/>
      <c r="G50" s="307">
        <v>3</v>
      </c>
      <c r="H50" s="308">
        <v>1</v>
      </c>
      <c r="I50" s="309"/>
      <c r="J50" s="310"/>
      <c r="K50" s="307"/>
      <c r="L50" s="311"/>
      <c r="M50" s="309"/>
      <c r="N50" s="311"/>
      <c r="O50" s="258">
        <v>3</v>
      </c>
      <c r="P50" s="312">
        <v>1</v>
      </c>
    </row>
    <row r="51" spans="1:16" ht="15" customHeight="1" x14ac:dyDescent="0.15">
      <c r="A51" s="579"/>
      <c r="B51" s="258" t="s">
        <v>244</v>
      </c>
      <c r="C51" s="307">
        <v>50</v>
      </c>
      <c r="D51" s="308">
        <v>12</v>
      </c>
      <c r="E51" s="309"/>
      <c r="F51" s="310"/>
      <c r="G51" s="307"/>
      <c r="H51" s="308"/>
      <c r="I51" s="309"/>
      <c r="J51" s="310"/>
      <c r="K51" s="307"/>
      <c r="L51" s="311"/>
      <c r="M51" s="309"/>
      <c r="N51" s="311"/>
      <c r="O51" s="258">
        <v>50</v>
      </c>
      <c r="P51" s="312">
        <v>12</v>
      </c>
    </row>
    <row r="52" spans="1:16" ht="15" customHeight="1" x14ac:dyDescent="0.15">
      <c r="A52" s="579"/>
      <c r="B52" s="258" t="s">
        <v>297</v>
      </c>
      <c r="C52" s="307">
        <v>44</v>
      </c>
      <c r="D52" s="308">
        <v>9</v>
      </c>
      <c r="E52" s="309">
        <v>10</v>
      </c>
      <c r="F52" s="310"/>
      <c r="G52" s="307">
        <v>3</v>
      </c>
      <c r="H52" s="308"/>
      <c r="I52" s="309"/>
      <c r="J52" s="310"/>
      <c r="K52" s="307"/>
      <c r="L52" s="311"/>
      <c r="M52" s="309"/>
      <c r="N52" s="311"/>
      <c r="O52" s="258">
        <v>57</v>
      </c>
      <c r="P52" s="312">
        <v>9</v>
      </c>
    </row>
    <row r="53" spans="1:16" ht="15" customHeight="1" x14ac:dyDescent="0.15">
      <c r="A53" s="579"/>
      <c r="B53" s="258" t="s">
        <v>238</v>
      </c>
      <c r="C53" s="307">
        <v>265</v>
      </c>
      <c r="D53" s="308">
        <v>40</v>
      </c>
      <c r="E53" s="309">
        <v>32</v>
      </c>
      <c r="F53" s="310">
        <v>1</v>
      </c>
      <c r="G53" s="307">
        <v>21</v>
      </c>
      <c r="H53" s="308">
        <v>6</v>
      </c>
      <c r="I53" s="309"/>
      <c r="J53" s="310"/>
      <c r="K53" s="307"/>
      <c r="L53" s="311"/>
      <c r="M53" s="309"/>
      <c r="N53" s="311"/>
      <c r="O53" s="258">
        <v>318</v>
      </c>
      <c r="P53" s="312">
        <v>47</v>
      </c>
    </row>
    <row r="54" spans="1:16" ht="15" customHeight="1" x14ac:dyDescent="0.15">
      <c r="A54" s="579"/>
      <c r="B54" s="258" t="s">
        <v>239</v>
      </c>
      <c r="C54" s="307">
        <v>156</v>
      </c>
      <c r="D54" s="308">
        <v>27</v>
      </c>
      <c r="E54" s="309">
        <v>13</v>
      </c>
      <c r="F54" s="310">
        <v>1</v>
      </c>
      <c r="G54" s="307">
        <v>3</v>
      </c>
      <c r="H54" s="308">
        <v>1</v>
      </c>
      <c r="I54" s="309"/>
      <c r="J54" s="310"/>
      <c r="K54" s="307"/>
      <c r="L54" s="311"/>
      <c r="M54" s="309"/>
      <c r="N54" s="311"/>
      <c r="O54" s="258">
        <v>172</v>
      </c>
      <c r="P54" s="312">
        <v>29</v>
      </c>
    </row>
    <row r="55" spans="1:16" ht="15" customHeight="1" x14ac:dyDescent="0.15">
      <c r="A55" s="579"/>
      <c r="B55" s="258" t="s">
        <v>240</v>
      </c>
      <c r="C55" s="307">
        <v>63</v>
      </c>
      <c r="D55" s="308">
        <v>12</v>
      </c>
      <c r="E55" s="309">
        <v>2</v>
      </c>
      <c r="F55" s="310">
        <v>1</v>
      </c>
      <c r="G55" s="307"/>
      <c r="H55" s="308"/>
      <c r="I55" s="309"/>
      <c r="J55" s="310"/>
      <c r="K55" s="307"/>
      <c r="L55" s="311"/>
      <c r="M55" s="309"/>
      <c r="N55" s="311"/>
      <c r="O55" s="258">
        <v>65</v>
      </c>
      <c r="P55" s="312">
        <v>13</v>
      </c>
    </row>
    <row r="56" spans="1:16" x14ac:dyDescent="0.15">
      <c r="A56" s="576" t="s">
        <v>301</v>
      </c>
      <c r="B56" s="577"/>
      <c r="C56" s="307">
        <f>SUM(C6:C55)</f>
        <v>6335</v>
      </c>
      <c r="D56" s="311">
        <f t="shared" ref="D56:P56" si="1">SUM(D6:D55)</f>
        <v>917</v>
      </c>
      <c r="E56" s="309">
        <f t="shared" si="1"/>
        <v>163</v>
      </c>
      <c r="F56" s="313">
        <f t="shared" si="1"/>
        <v>9</v>
      </c>
      <c r="G56" s="307">
        <f t="shared" si="1"/>
        <v>56</v>
      </c>
      <c r="H56" s="311">
        <f t="shared" si="1"/>
        <v>16</v>
      </c>
      <c r="I56" s="309">
        <f t="shared" si="1"/>
        <v>4</v>
      </c>
      <c r="J56" s="313">
        <f t="shared" si="1"/>
        <v>2</v>
      </c>
      <c r="K56" s="307">
        <f t="shared" si="1"/>
        <v>3</v>
      </c>
      <c r="L56" s="311">
        <f t="shared" si="1"/>
        <v>3</v>
      </c>
      <c r="M56" s="309">
        <f t="shared" si="1"/>
        <v>5</v>
      </c>
      <c r="N56" s="311">
        <f t="shared" si="1"/>
        <v>4</v>
      </c>
      <c r="O56" s="307">
        <f t="shared" si="1"/>
        <v>6566</v>
      </c>
      <c r="P56" s="258">
        <f t="shared" si="1"/>
        <v>951</v>
      </c>
    </row>
  </sheetData>
  <mergeCells count="19">
    <mergeCell ref="E4:F4"/>
    <mergeCell ref="G4:H4"/>
    <mergeCell ref="A4:A5"/>
    <mergeCell ref="A56:B56"/>
    <mergeCell ref="Q4:Q5"/>
    <mergeCell ref="A44:A55"/>
    <mergeCell ref="R4:R5"/>
    <mergeCell ref="A1:B1"/>
    <mergeCell ref="A2:E2"/>
    <mergeCell ref="A29:A33"/>
    <mergeCell ref="A35:A43"/>
    <mergeCell ref="A20:A28"/>
    <mergeCell ref="B4:B5"/>
    <mergeCell ref="M4:N4"/>
    <mergeCell ref="O4:P4"/>
    <mergeCell ref="A6:A19"/>
    <mergeCell ref="I4:J4"/>
    <mergeCell ref="K4:L4"/>
    <mergeCell ref="C4:D4"/>
  </mergeCells>
  <phoneticPr fontId="24"/>
  <pageMargins left="0.70866141732283472" right="0.31496062992125984" top="0.59055118110236227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P1 ①②</vt:lpstr>
      <vt:lpstr>P2 ③～⑨</vt:lpstr>
      <vt:lpstr>P3 ⑩過去5年推移</vt:lpstr>
      <vt:lpstr>P4 ⑪蔵書冊数</vt:lpstr>
      <vt:lpstr>P5 購入内訳</vt:lpstr>
      <vt:lpstr>P6 排架区分別</vt:lpstr>
      <vt:lpstr>P7 相互貸借</vt:lpstr>
      <vt:lpstr>P8 団体貸出統計</vt:lpstr>
      <vt:lpstr>'P1 ①②'!Print_Area</vt:lpstr>
      <vt:lpstr>'P7 相互貸借'!Print_Area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U0296</dc:creator>
  <cp:lastModifiedBy>U0394</cp:lastModifiedBy>
  <cp:lastPrinted>2022-06-26T08:12:15Z</cp:lastPrinted>
  <dcterms:created xsi:type="dcterms:W3CDTF">2010-06-03T01:39:35Z</dcterms:created>
  <dcterms:modified xsi:type="dcterms:W3CDTF">2022-06-29T04:34:06Z</dcterms:modified>
</cp:coreProperties>
</file>