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諸図書館002\Documents\図書館\監査資料\R1 (H31)\"/>
    </mc:Choice>
  </mc:AlternateContent>
  <bookViews>
    <workbookView xWindow="-60" yWindow="150" windowWidth="16695" windowHeight="8745"/>
  </bookViews>
  <sheets>
    <sheet name="①②" sheetId="9" r:id="rId1"/>
    <sheet name="③～⑨" sheetId="2" r:id="rId2"/>
    <sheet name="⑩過去5年推移" sheetId="7" r:id="rId3"/>
    <sheet name="⑪蔵書冊数" sheetId="6" r:id="rId4"/>
    <sheet name="ブックスタート" sheetId="12" r:id="rId5"/>
    <sheet name="排架区分別" sheetId="13" r:id="rId6"/>
    <sheet name="Sheet2" sheetId="14" r:id="rId7"/>
  </sheets>
  <calcPr calcId="152511"/>
</workbook>
</file>

<file path=xl/calcChain.xml><?xml version="1.0" encoding="utf-8"?>
<calcChain xmlns="http://schemas.openxmlformats.org/spreadsheetml/2006/main">
  <c r="M33" i="14" l="1"/>
  <c r="Q31" i="14"/>
  <c r="P31" i="14"/>
  <c r="Q27" i="14"/>
  <c r="M27" i="14"/>
  <c r="I27" i="14"/>
  <c r="E27" i="14"/>
  <c r="D27" i="14"/>
  <c r="Q23" i="14"/>
  <c r="P23" i="14"/>
  <c r="M23" i="14"/>
  <c r="L23" i="14"/>
  <c r="K23" i="14"/>
  <c r="K27" i="14" s="1"/>
  <c r="I23" i="14"/>
  <c r="H23" i="14"/>
  <c r="H27" i="14" s="1"/>
  <c r="E23" i="14"/>
  <c r="D23" i="14"/>
  <c r="Q22" i="14"/>
  <c r="P22" i="14"/>
  <c r="O22" i="14"/>
  <c r="M22" i="14"/>
  <c r="L22" i="14"/>
  <c r="K22" i="14"/>
  <c r="J22" i="14"/>
  <c r="I22" i="14"/>
  <c r="H22" i="14"/>
  <c r="G22" i="14"/>
  <c r="F22" i="14"/>
  <c r="E22" i="14"/>
  <c r="D22" i="14"/>
  <c r="C22" i="14"/>
  <c r="R20" i="14"/>
  <c r="R18" i="14"/>
  <c r="L17" i="14"/>
  <c r="H17" i="14"/>
  <c r="D17" i="14"/>
  <c r="N16" i="14"/>
  <c r="H16" i="14"/>
  <c r="E16" i="14"/>
  <c r="R15" i="14"/>
  <c r="Q15" i="14"/>
  <c r="P15" i="14"/>
  <c r="P17" i="14" s="1"/>
  <c r="O15" i="14"/>
  <c r="N15" i="14"/>
  <c r="M15" i="14"/>
  <c r="L15" i="14"/>
  <c r="K15" i="14"/>
  <c r="J15" i="14"/>
  <c r="I15" i="14"/>
  <c r="I17" i="14" s="1"/>
  <c r="H15" i="14"/>
  <c r="G15" i="14"/>
  <c r="F15" i="14"/>
  <c r="E15" i="14"/>
  <c r="E17" i="14" s="1"/>
  <c r="D15" i="14"/>
  <c r="C15" i="14"/>
  <c r="P13" i="14"/>
  <c r="O13" i="14"/>
  <c r="O23" i="14" s="1"/>
  <c r="N13" i="14"/>
  <c r="M13" i="14"/>
  <c r="L13" i="14"/>
  <c r="K13" i="14"/>
  <c r="K17" i="14" s="1"/>
  <c r="J13" i="14"/>
  <c r="J23" i="14" s="1"/>
  <c r="I13" i="14"/>
  <c r="H13" i="14"/>
  <c r="G13" i="14"/>
  <c r="G17" i="14" s="1"/>
  <c r="F13" i="14"/>
  <c r="F23" i="14" s="1"/>
  <c r="E13" i="14"/>
  <c r="D13" i="14"/>
  <c r="C13" i="14"/>
  <c r="C23" i="14" s="1"/>
  <c r="R12" i="14"/>
  <c r="J12" i="14"/>
  <c r="I12" i="14"/>
  <c r="F12" i="14"/>
  <c r="E12" i="14"/>
  <c r="R11" i="14"/>
  <c r="R10" i="14"/>
  <c r="R9" i="14"/>
  <c r="P9" i="14"/>
  <c r="N9" i="14"/>
  <c r="L9" i="14"/>
  <c r="K9" i="14"/>
  <c r="J9" i="14"/>
  <c r="I9" i="14"/>
  <c r="H9" i="14"/>
  <c r="G9" i="14"/>
  <c r="F9" i="14"/>
  <c r="E9" i="14"/>
  <c r="D9" i="14"/>
  <c r="C9" i="14"/>
  <c r="P8" i="14"/>
  <c r="N8" i="14"/>
  <c r="L8" i="14"/>
  <c r="K8" i="14"/>
  <c r="I8" i="14"/>
  <c r="H8" i="14"/>
  <c r="G8" i="14"/>
  <c r="E8" i="14"/>
  <c r="D8" i="14"/>
  <c r="C8" i="14"/>
  <c r="R7" i="14"/>
  <c r="O8" i="14" s="1"/>
  <c r="P6" i="14"/>
  <c r="O6" i="14"/>
  <c r="G6" i="14"/>
  <c r="F6" i="14"/>
  <c r="R5" i="14"/>
  <c r="E63" i="13"/>
  <c r="E62" i="13"/>
  <c r="K56" i="13"/>
  <c r="K55" i="13"/>
  <c r="E55" i="13"/>
  <c r="K54" i="13"/>
  <c r="K53" i="13"/>
  <c r="K52" i="13"/>
  <c r="K51" i="13"/>
  <c r="K48" i="13"/>
  <c r="E47" i="13"/>
  <c r="K44" i="13"/>
  <c r="E44" i="13"/>
  <c r="E43" i="13"/>
  <c r="K39" i="13"/>
  <c r="K35" i="13"/>
  <c r="K29" i="13"/>
  <c r="K27" i="13"/>
  <c r="K26" i="13"/>
  <c r="K25" i="13"/>
  <c r="E19" i="13"/>
  <c r="K16" i="13"/>
  <c r="K15" i="13"/>
  <c r="K14" i="13"/>
  <c r="K4" i="13"/>
  <c r="K36" i="13" s="1"/>
  <c r="E4" i="13"/>
  <c r="C27" i="14" l="1"/>
  <c r="O27" i="14"/>
  <c r="F27" i="14"/>
  <c r="J27" i="14"/>
  <c r="N23" i="14"/>
  <c r="R32" i="14"/>
  <c r="P19" i="14"/>
  <c r="K19" i="14"/>
  <c r="G19" i="14"/>
  <c r="C19" i="14"/>
  <c r="O19" i="14"/>
  <c r="J19" i="14"/>
  <c r="F19" i="14"/>
  <c r="I19" i="14"/>
  <c r="R22" i="14"/>
  <c r="P21" i="14"/>
  <c r="K21" i="14"/>
  <c r="G21" i="14"/>
  <c r="C21" i="14"/>
  <c r="O21" i="14"/>
  <c r="J21" i="14"/>
  <c r="F21" i="14"/>
  <c r="I21" i="14"/>
  <c r="C17" i="14"/>
  <c r="D19" i="14"/>
  <c r="L19" i="14"/>
  <c r="D21" i="14"/>
  <c r="L21" i="14"/>
  <c r="G23" i="14"/>
  <c r="L27" i="14"/>
  <c r="R13" i="14"/>
  <c r="N6" i="14"/>
  <c r="I6" i="14"/>
  <c r="E6" i="14"/>
  <c r="Q6" i="14"/>
  <c r="L6" i="14"/>
  <c r="H6" i="14"/>
  <c r="D6" i="14"/>
  <c r="J6" i="14"/>
  <c r="G14" i="14"/>
  <c r="F17" i="14"/>
  <c r="F16" i="14"/>
  <c r="J17" i="14"/>
  <c r="J16" i="14"/>
  <c r="N17" i="14"/>
  <c r="R25" i="14"/>
  <c r="S15" i="14"/>
  <c r="I16" i="14"/>
  <c r="E19" i="14"/>
  <c r="M19" i="14"/>
  <c r="E21" i="14"/>
  <c r="M21" i="14"/>
  <c r="S31" i="14"/>
  <c r="C6" i="14"/>
  <c r="K6" i="14"/>
  <c r="J14" i="14"/>
  <c r="C16" i="14"/>
  <c r="G16" i="14"/>
  <c r="K16" i="14"/>
  <c r="O16" i="14"/>
  <c r="D16" i="14"/>
  <c r="L16" i="14"/>
  <c r="H19" i="14"/>
  <c r="Q19" i="14"/>
  <c r="H21" i="14"/>
  <c r="Q21" i="14"/>
  <c r="P27" i="14"/>
  <c r="S32" i="14"/>
  <c r="F8" i="14"/>
  <c r="J8" i="14"/>
  <c r="P16" i="14"/>
  <c r="I37" i="13"/>
  <c r="I63" i="13" s="1"/>
  <c r="I57" i="13"/>
  <c r="R23" i="14" l="1"/>
  <c r="R31" i="14"/>
  <c r="P14" i="14"/>
  <c r="K14" i="14"/>
  <c r="C14" i="14"/>
  <c r="R17" i="14"/>
  <c r="I14" i="14"/>
  <c r="L14" i="14"/>
  <c r="O14" i="14"/>
  <c r="N14" i="14"/>
  <c r="E14" i="14"/>
  <c r="S33" i="14"/>
  <c r="N26" i="14"/>
  <c r="J26" i="14"/>
  <c r="F26" i="14"/>
  <c r="R27" i="14"/>
  <c r="Q26" i="14"/>
  <c r="M26" i="14"/>
  <c r="I26" i="14"/>
  <c r="E26" i="14"/>
  <c r="P26" i="14"/>
  <c r="L26" i="14"/>
  <c r="H26" i="14"/>
  <c r="D26" i="14"/>
  <c r="K26" i="14"/>
  <c r="G26" i="14"/>
  <c r="C26" i="14"/>
  <c r="O26" i="14"/>
  <c r="H14" i="14"/>
  <c r="F14" i="14"/>
  <c r="S20" i="14"/>
  <c r="N24" i="14"/>
  <c r="N27" i="14"/>
  <c r="D14" i="14"/>
  <c r="G27" i="14"/>
  <c r="G24" i="14"/>
  <c r="R33" i="14" l="1"/>
  <c r="H24" i="14"/>
  <c r="C24" i="14"/>
  <c r="L24" i="14"/>
  <c r="P24" i="14"/>
  <c r="M24" i="14"/>
  <c r="F24" i="14"/>
  <c r="Q24" i="14"/>
  <c r="K24" i="14"/>
  <c r="O24" i="14"/>
  <c r="D24" i="14"/>
  <c r="J24" i="14"/>
  <c r="S18" i="14"/>
  <c r="E24" i="14"/>
  <c r="I24" i="14"/>
  <c r="S13" i="14"/>
  <c r="O15" i="6" l="1"/>
  <c r="M15" i="6"/>
  <c r="L15" i="6"/>
  <c r="N31" i="6" l="1"/>
  <c r="L30" i="9"/>
  <c r="K30" i="9"/>
  <c r="J30" i="9"/>
  <c r="I30" i="9"/>
  <c r="M29" i="9"/>
  <c r="M28" i="9"/>
  <c r="M30" i="9" l="1"/>
  <c r="L5" i="7" l="1"/>
  <c r="I6" i="7" l="1"/>
  <c r="J6" i="7"/>
  <c r="K6" i="7"/>
  <c r="L6" i="7"/>
  <c r="M6" i="7"/>
  <c r="I7" i="7"/>
  <c r="J7" i="7"/>
  <c r="K7" i="7"/>
  <c r="L7" i="7"/>
  <c r="M7" i="7"/>
  <c r="I8" i="7"/>
  <c r="J8" i="7"/>
  <c r="K8" i="7"/>
  <c r="L8" i="7"/>
  <c r="M8" i="7"/>
  <c r="I9" i="7"/>
  <c r="J9" i="7"/>
  <c r="K9" i="7"/>
  <c r="L9" i="7"/>
  <c r="M9" i="7"/>
  <c r="G15" i="2"/>
  <c r="I4" i="2"/>
  <c r="G29" i="9"/>
  <c r="O19" i="9"/>
  <c r="O18" i="9"/>
  <c r="N17" i="9"/>
  <c r="M17" i="9"/>
  <c r="L17" i="9"/>
  <c r="K17" i="9"/>
  <c r="J17" i="9"/>
  <c r="I17" i="9"/>
  <c r="H17" i="9"/>
  <c r="G17" i="9"/>
  <c r="F17" i="9"/>
  <c r="E17" i="9"/>
  <c r="D17" i="9"/>
  <c r="C17" i="9"/>
  <c r="O16" i="9"/>
  <c r="O15" i="9"/>
  <c r="O14" i="9"/>
  <c r="O17" i="9" s="1"/>
  <c r="C22" i="9" l="1"/>
  <c r="F32" i="2" l="1"/>
  <c r="J9" i="2"/>
  <c r="H10" i="2" s="1"/>
  <c r="I10" i="2" l="1"/>
  <c r="N4" i="12"/>
  <c r="N5" i="12"/>
  <c r="N6" i="12"/>
  <c r="N7" i="12"/>
  <c r="N8" i="12"/>
  <c r="N9" i="12"/>
  <c r="N10" i="12"/>
  <c r="N11" i="12"/>
  <c r="N12" i="12"/>
  <c r="N13" i="12"/>
  <c r="N14" i="12"/>
  <c r="N15" i="12"/>
  <c r="G28" i="9" l="1"/>
  <c r="C8" i="9" l="1"/>
  <c r="D8" i="9"/>
  <c r="E8" i="9"/>
  <c r="F8" i="9"/>
  <c r="G8" i="9"/>
  <c r="H8" i="9"/>
  <c r="I8" i="9"/>
  <c r="J8" i="9"/>
  <c r="K8" i="9"/>
  <c r="L8" i="9"/>
  <c r="M8" i="9"/>
  <c r="N8" i="9"/>
  <c r="O9" i="9" l="1"/>
  <c r="N14" i="6"/>
  <c r="P14" i="6" s="1"/>
  <c r="N15" i="6"/>
  <c r="P15" i="6" s="1"/>
  <c r="I3" i="2"/>
  <c r="I5" i="2" s="1"/>
  <c r="N24" i="9"/>
  <c r="J24" i="9"/>
  <c r="L24" i="9"/>
  <c r="C24" i="9"/>
  <c r="G24" i="9"/>
  <c r="H24" i="9"/>
  <c r="D30" i="9"/>
  <c r="F15" i="12"/>
  <c r="F11" i="12"/>
  <c r="F12" i="12"/>
  <c r="F13" i="12"/>
  <c r="F14" i="12"/>
  <c r="E15" i="12"/>
  <c r="E11" i="12"/>
  <c r="E12" i="12"/>
  <c r="E13" i="12"/>
  <c r="E14" i="12"/>
  <c r="P15" i="12"/>
  <c r="P11" i="12"/>
  <c r="P12" i="12"/>
  <c r="O13" i="12"/>
  <c r="P13" i="12"/>
  <c r="P14" i="12"/>
  <c r="G10" i="2"/>
  <c r="K16" i="12"/>
  <c r="M5" i="6"/>
  <c r="O5" i="6" s="1"/>
  <c r="C5" i="2"/>
  <c r="D5" i="2"/>
  <c r="E5" i="2"/>
  <c r="F5" i="2"/>
  <c r="G5" i="2"/>
  <c r="H5" i="2"/>
  <c r="J5" i="2"/>
  <c r="L16" i="12"/>
  <c r="M16" i="12"/>
  <c r="M5" i="7"/>
  <c r="K5" i="7"/>
  <c r="J5" i="7"/>
  <c r="I5" i="7"/>
  <c r="J19" i="7"/>
  <c r="P5" i="12"/>
  <c r="P6" i="12"/>
  <c r="O6" i="12"/>
  <c r="P7" i="12"/>
  <c r="P8" i="12"/>
  <c r="P9" i="12"/>
  <c r="O10" i="12"/>
  <c r="P10" i="12"/>
  <c r="P4" i="12"/>
  <c r="F5" i="12"/>
  <c r="F6" i="12"/>
  <c r="F7" i="12"/>
  <c r="F8" i="12"/>
  <c r="F9" i="12"/>
  <c r="F10" i="12"/>
  <c r="F4" i="12"/>
  <c r="E5" i="12"/>
  <c r="E6" i="12"/>
  <c r="E7" i="12"/>
  <c r="E8" i="12"/>
  <c r="E9" i="12"/>
  <c r="E10" i="12"/>
  <c r="E4" i="12"/>
  <c r="C16" i="12"/>
  <c r="E16" i="2"/>
  <c r="F16" i="2"/>
  <c r="D16" i="2"/>
  <c r="G14" i="2"/>
  <c r="D21" i="7"/>
  <c r="D16" i="7"/>
  <c r="D22" i="7" s="1"/>
  <c r="G19" i="7"/>
  <c r="G15" i="7"/>
  <c r="E30" i="9"/>
  <c r="F30" i="9"/>
  <c r="C30" i="9"/>
  <c r="M24" i="9"/>
  <c r="K24" i="9"/>
  <c r="I24" i="9"/>
  <c r="E24" i="9"/>
  <c r="N23" i="9"/>
  <c r="M23" i="9"/>
  <c r="L23" i="9"/>
  <c r="K23" i="9"/>
  <c r="J23" i="9"/>
  <c r="I23" i="9"/>
  <c r="H23" i="9"/>
  <c r="G23" i="9"/>
  <c r="F23" i="9"/>
  <c r="E23" i="9"/>
  <c r="D23" i="9"/>
  <c r="C23" i="9"/>
  <c r="N22" i="9"/>
  <c r="L22" i="9"/>
  <c r="K22" i="9"/>
  <c r="J22" i="9"/>
  <c r="I22" i="9"/>
  <c r="H22" i="9"/>
  <c r="G22" i="9"/>
  <c r="F22" i="9"/>
  <c r="E22" i="9"/>
  <c r="D22" i="9"/>
  <c r="C16" i="6"/>
  <c r="H14" i="6" s="1"/>
  <c r="M7" i="6"/>
  <c r="O7" i="6" s="1"/>
  <c r="N8" i="6" s="1"/>
  <c r="N9" i="6"/>
  <c r="L9" i="6"/>
  <c r="K9" i="6"/>
  <c r="J9" i="6"/>
  <c r="I9" i="6"/>
  <c r="H9" i="6"/>
  <c r="G9" i="6"/>
  <c r="F9" i="6"/>
  <c r="E9" i="6"/>
  <c r="D9" i="6"/>
  <c r="C9" i="6"/>
  <c r="F31" i="2"/>
  <c r="D16" i="12"/>
  <c r="N16" i="12"/>
  <c r="O9" i="12"/>
  <c r="O5" i="12"/>
  <c r="M22" i="9"/>
  <c r="O11" i="12"/>
  <c r="O8" i="12"/>
  <c r="O7" i="12"/>
  <c r="O4" i="12"/>
  <c r="E16" i="12" l="1"/>
  <c r="F16" i="12"/>
  <c r="O16" i="12"/>
  <c r="P16" i="12"/>
  <c r="N16" i="6"/>
  <c r="P16" i="6" s="1"/>
  <c r="O8" i="9"/>
  <c r="O22" i="9"/>
  <c r="I8" i="6"/>
  <c r="H8" i="6"/>
  <c r="D8" i="6"/>
  <c r="K8" i="6"/>
  <c r="J8" i="6"/>
  <c r="C8" i="6"/>
  <c r="L8" i="6"/>
  <c r="F8" i="6"/>
  <c r="E8" i="6"/>
  <c r="G20" i="7"/>
  <c r="G16" i="2"/>
  <c r="E10" i="2"/>
  <c r="G30" i="9"/>
  <c r="O23" i="9"/>
  <c r="F24" i="9"/>
  <c r="D24" i="9"/>
  <c r="G6" i="6"/>
  <c r="J6" i="6"/>
  <c r="H6" i="6"/>
  <c r="I6" i="6"/>
  <c r="N6" i="6"/>
  <c r="L6" i="6"/>
  <c r="O9" i="6"/>
  <c r="E10" i="6" s="1"/>
  <c r="D6" i="6"/>
  <c r="F6" i="6"/>
  <c r="E6" i="6"/>
  <c r="K6" i="6"/>
  <c r="C6" i="6"/>
  <c r="F10" i="2"/>
  <c r="C10" i="2"/>
  <c r="O12" i="12"/>
  <c r="D10" i="2"/>
  <c r="M9" i="6"/>
  <c r="O15" i="12"/>
  <c r="O14" i="12"/>
  <c r="G8" i="6"/>
  <c r="J10" i="2" l="1"/>
  <c r="O24" i="9"/>
  <c r="M8" i="6"/>
  <c r="I10" i="6"/>
  <c r="M6" i="6"/>
  <c r="C10" i="6"/>
  <c r="H13" i="6"/>
  <c r="H15" i="6" s="1"/>
  <c r="L10" i="6"/>
  <c r="G10" i="6"/>
  <c r="H10" i="6"/>
  <c r="K10" i="6"/>
  <c r="F10" i="6"/>
  <c r="D10" i="6"/>
  <c r="N10" i="6"/>
  <c r="J10" i="6"/>
  <c r="M10" i="6" l="1"/>
</calcChain>
</file>

<file path=xl/sharedStrings.xml><?xml version="1.0" encoding="utf-8"?>
<sst xmlns="http://schemas.openxmlformats.org/spreadsheetml/2006/main" count="558" uniqueCount="418">
  <si>
    <t>合計</t>
    <rPh sb="0" eb="2">
      <t>ゴウケイ</t>
    </rPh>
    <phoneticPr fontId="1"/>
  </si>
  <si>
    <t>貸出冊数</t>
    <rPh sb="0" eb="2">
      <t>カシダシ</t>
    </rPh>
    <rPh sb="2" eb="4">
      <t>サツスウ</t>
    </rPh>
    <phoneticPr fontId="1"/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</si>
  <si>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</si>
  <si>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</si>
  <si>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</si>
  <si>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</si>
  <si>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</si>
  <si>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予約</t>
    <rPh sb="0" eb="2">
      <t>ヨヤク</t>
    </rPh>
    <phoneticPr fontId="1"/>
  </si>
  <si>
    <t>貸</t>
    <rPh sb="0" eb="1">
      <t>カシ</t>
    </rPh>
    <phoneticPr fontId="1"/>
  </si>
  <si>
    <t>館数</t>
    <rPh sb="0" eb="1">
      <t>カン</t>
    </rPh>
    <rPh sb="1" eb="2">
      <t>スウ</t>
    </rPh>
    <phoneticPr fontId="1"/>
  </si>
  <si>
    <t>冊数</t>
    <rPh sb="0" eb="1">
      <t>サツ</t>
    </rPh>
    <rPh sb="1" eb="2">
      <t>スウ</t>
    </rPh>
    <phoneticPr fontId="1"/>
  </si>
  <si>
    <t>借</t>
    <rPh sb="0" eb="1">
      <t>カ</t>
    </rPh>
    <phoneticPr fontId="1"/>
  </si>
  <si>
    <t>件</t>
    <rPh sb="0" eb="1">
      <t>ケン</t>
    </rPh>
    <phoneticPr fontId="1"/>
  </si>
  <si>
    <t>枚</t>
    <rPh sb="0" eb="1">
      <t>マイ</t>
    </rPh>
    <phoneticPr fontId="1"/>
  </si>
  <si>
    <t>郷土</t>
    <rPh sb="0" eb="2">
      <t>キョウド</t>
    </rPh>
    <phoneticPr fontId="1"/>
  </si>
  <si>
    <t>児童</t>
    <rPh sb="0" eb="2">
      <t>ジドウ</t>
    </rPh>
    <phoneticPr fontId="1"/>
  </si>
  <si>
    <t>健診月</t>
    <rPh sb="0" eb="2">
      <t>ケンシン</t>
    </rPh>
    <rPh sb="2" eb="3">
      <t>ゲツ</t>
    </rPh>
    <phoneticPr fontId="1"/>
  </si>
  <si>
    <t>対象児</t>
    <rPh sb="0" eb="2">
      <t>タイショウ</t>
    </rPh>
    <rPh sb="2" eb="3">
      <t>ジ</t>
    </rPh>
    <phoneticPr fontId="1"/>
  </si>
  <si>
    <t>配本率</t>
    <rPh sb="0" eb="2">
      <t>ハイホン</t>
    </rPh>
    <rPh sb="2" eb="3">
      <t>リツ</t>
    </rPh>
    <phoneticPr fontId="1"/>
  </si>
  <si>
    <t>小計</t>
    <rPh sb="0" eb="1">
      <t>ショウ</t>
    </rPh>
    <rPh sb="1" eb="2">
      <t>ケイ</t>
    </rPh>
    <phoneticPr fontId="1"/>
  </si>
  <si>
    <t>総記</t>
    <rPh sb="0" eb="2">
      <t>ソウキ</t>
    </rPh>
    <phoneticPr fontId="1"/>
  </si>
  <si>
    <t>哲学</t>
    <rPh sb="0" eb="2">
      <t>テツガク</t>
    </rPh>
    <phoneticPr fontId="1"/>
  </si>
  <si>
    <t>歴史地理</t>
    <rPh sb="0" eb="2">
      <t>レキシ</t>
    </rPh>
    <rPh sb="2" eb="4">
      <t>チリ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</si>
  <si>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</si>
  <si>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</si>
  <si>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工学</t>
    <rPh sb="0" eb="2">
      <t>コウガク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</si>
  <si>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</si>
  <si>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</si>
  <si>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語学</t>
    <rPh sb="0" eb="2">
      <t>ゴガク</t>
    </rPh>
    <phoneticPr fontId="1"/>
  </si>
  <si>
    <t>文学</t>
    <rPh sb="0" eb="2">
      <t>ブンガク</t>
    </rPh>
    <phoneticPr fontId="1"/>
  </si>
  <si>
    <t>購入</t>
    <rPh sb="0" eb="2">
      <t>コウニュウ</t>
    </rPh>
    <phoneticPr fontId="1"/>
  </si>
  <si>
    <t>　比率　％</t>
    <rPh sb="1" eb="3">
      <t>ヒリツ</t>
    </rPh>
    <phoneticPr fontId="1"/>
  </si>
  <si>
    <t>合　　計</t>
    <rPh sb="0" eb="4">
      <t>ゴウケイ</t>
    </rPh>
    <phoneticPr fontId="1"/>
  </si>
  <si>
    <t>郷土資料</t>
    <rPh sb="0" eb="2">
      <t>キョウド</t>
    </rPh>
    <rPh sb="2" eb="4">
      <t>シリョウ</t>
    </rPh>
    <phoneticPr fontId="1"/>
  </si>
  <si>
    <t>一般</t>
    <rPh sb="0" eb="2">
      <t>イッパン</t>
    </rPh>
    <phoneticPr fontId="4"/>
  </si>
  <si>
    <t>児童</t>
    <rPh sb="0" eb="2">
      <t>ジドウ</t>
    </rPh>
    <phoneticPr fontId="4"/>
  </si>
  <si>
    <t>郷土</t>
    <rPh sb="0" eb="2">
      <t>キョウド</t>
    </rPh>
    <phoneticPr fontId="4"/>
  </si>
  <si>
    <t>小計</t>
    <rPh sb="0" eb="2">
      <t>ショウケイ</t>
    </rPh>
    <phoneticPr fontId="4"/>
  </si>
  <si>
    <t>雑誌</t>
    <rPh sb="0" eb="2">
      <t>ザッシ</t>
    </rPh>
    <phoneticPr fontId="4"/>
  </si>
  <si>
    <t>AV</t>
    <phoneticPr fontId="4"/>
  </si>
  <si>
    <t>合計</t>
    <rPh sb="0" eb="2">
      <t>ゴウケイ</t>
    </rPh>
    <phoneticPr fontId="4"/>
  </si>
  <si>
    <t>⑩過去５年間の運営状況推移</t>
    <rPh sb="1" eb="3">
      <t>カコ</t>
    </rPh>
    <rPh sb="4" eb="6">
      <t>ネンカン</t>
    </rPh>
    <rPh sb="7" eb="8">
      <t>ウン</t>
    </rPh>
    <rPh sb="8" eb="9">
      <t>エイ</t>
    </rPh>
    <rPh sb="9" eb="11">
      <t>ジョウキョウ</t>
    </rPh>
    <rPh sb="11" eb="13">
      <t>スイイ</t>
    </rPh>
    <phoneticPr fontId="1"/>
  </si>
  <si>
    <t>個人</t>
    <rPh sb="0" eb="2">
      <t>コジン</t>
    </rPh>
    <phoneticPr fontId="4"/>
  </si>
  <si>
    <t>相互</t>
    <rPh sb="0" eb="2">
      <t>ソウゴ</t>
    </rPh>
    <phoneticPr fontId="4"/>
  </si>
  <si>
    <t>団体1</t>
    <rPh sb="0" eb="2">
      <t>ダンタイ</t>
    </rPh>
    <phoneticPr fontId="4"/>
  </si>
  <si>
    <t>団体2</t>
    <rPh sb="0" eb="2">
      <t>ダンタイ</t>
    </rPh>
    <phoneticPr fontId="4"/>
  </si>
  <si>
    <t>団体3</t>
    <rPh sb="0" eb="2">
      <t>ダンタイ</t>
    </rPh>
    <phoneticPr fontId="4"/>
  </si>
  <si>
    <t>花屋書店</t>
    <rPh sb="0" eb="2">
      <t>ハナヤ</t>
    </rPh>
    <rPh sb="2" eb="4">
      <t>ショテン</t>
    </rPh>
    <phoneticPr fontId="4"/>
  </si>
  <si>
    <t>黎明堂</t>
    <rPh sb="0" eb="2">
      <t>レイメイ</t>
    </rPh>
    <rPh sb="2" eb="3">
      <t>ドウ</t>
    </rPh>
    <phoneticPr fontId="4"/>
  </si>
  <si>
    <t>その他</t>
    <rPh sb="2" eb="3">
      <t>タ</t>
    </rPh>
    <phoneticPr fontId="4"/>
  </si>
  <si>
    <t>奉仕人口(人）</t>
    <rPh sb="0" eb="2">
      <t>ホウシ</t>
    </rPh>
    <rPh sb="2" eb="4">
      <t>ジンコウ</t>
    </rPh>
    <rPh sb="5" eb="6">
      <t>ヒト</t>
    </rPh>
    <phoneticPr fontId="1"/>
  </si>
  <si>
    <t>蔵書冊数(冊)</t>
    <rPh sb="0" eb="2">
      <t>ゾウショ</t>
    </rPh>
    <rPh sb="2" eb="4">
      <t>サツスウ</t>
    </rPh>
    <rPh sb="5" eb="6">
      <t>サツ</t>
    </rPh>
    <phoneticPr fontId="1"/>
  </si>
  <si>
    <t>受入冊数(冊)</t>
    <rPh sb="0" eb="2">
      <t>ウケイレ</t>
    </rPh>
    <rPh sb="2" eb="4">
      <t>サツスウ</t>
    </rPh>
    <rPh sb="5" eb="6">
      <t>サツ</t>
    </rPh>
    <phoneticPr fontId="1"/>
  </si>
  <si>
    <t>総貸出数（冊）</t>
    <rPh sb="0" eb="1">
      <t>ソウ</t>
    </rPh>
    <rPh sb="1" eb="3">
      <t>カシダシ</t>
    </rPh>
    <rPh sb="3" eb="4">
      <t>スウ</t>
    </rPh>
    <rPh sb="5" eb="6">
      <t>サツ</t>
    </rPh>
    <phoneticPr fontId="1"/>
  </si>
  <si>
    <t>図書購入費（円）</t>
    <rPh sb="0" eb="2">
      <t>トショ</t>
    </rPh>
    <rPh sb="2" eb="5">
      <t>コウニュウヒ</t>
    </rPh>
    <rPh sb="6" eb="7">
      <t>エン</t>
    </rPh>
    <phoneticPr fontId="1"/>
  </si>
  <si>
    <t>一人あたり貸出冊数</t>
    <rPh sb="0" eb="2">
      <t>ヒトリ</t>
    </rPh>
    <rPh sb="5" eb="7">
      <t>カシダシ</t>
    </rPh>
    <rPh sb="7" eb="9">
      <t>サツスウ</t>
    </rPh>
    <phoneticPr fontId="1"/>
  </si>
  <si>
    <t>図書回転率％</t>
    <rPh sb="0" eb="2">
      <t>トショ</t>
    </rPh>
    <rPh sb="2" eb="4">
      <t>カイテン</t>
    </rPh>
    <rPh sb="4" eb="5">
      <t>リツ</t>
    </rPh>
    <phoneticPr fontId="1"/>
  </si>
  <si>
    <t>書店名</t>
    <rPh sb="0" eb="2">
      <t>ショテン</t>
    </rPh>
    <rPh sb="2" eb="3">
      <t>メイ</t>
    </rPh>
    <phoneticPr fontId="4"/>
  </si>
  <si>
    <t>購入金額</t>
    <rPh sb="0" eb="2">
      <t>コウニュウ</t>
    </rPh>
    <rPh sb="2" eb="4">
      <t>キンガク</t>
    </rPh>
    <phoneticPr fontId="4"/>
  </si>
  <si>
    <t>⑪-3　蔵書冊数</t>
    <rPh sb="4" eb="6">
      <t>ゾウショ</t>
    </rPh>
    <rPh sb="6" eb="8">
      <t>サツスウ</t>
    </rPh>
    <phoneticPr fontId="4"/>
  </si>
  <si>
    <t>図書（⑪-1）</t>
    <rPh sb="0" eb="2">
      <t>トショ</t>
    </rPh>
    <phoneticPr fontId="4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</si>
  <si>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</si>
  <si>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</si>
  <si>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</si>
  <si>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</si>
  <si>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</si>
  <si>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</si>
  <si>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</si>
  <si>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</si>
  <si>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</si>
  <si>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</si>
  <si>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</si>
  <si>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</si>
  <si>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6"/>
  </si>
  <si>
    <t>開館日数</t>
    <rPh sb="0" eb="2">
      <t>カイカン</t>
    </rPh>
    <rPh sb="2" eb="4">
      <t>ニッスウ</t>
    </rPh>
    <phoneticPr fontId="6"/>
  </si>
  <si>
    <t>前年対比</t>
    <rPh sb="0" eb="2">
      <t>ゼンネン</t>
    </rPh>
    <rPh sb="2" eb="4">
      <t>タイヒ</t>
    </rPh>
    <phoneticPr fontId="1"/>
  </si>
  <si>
    <t>⑥相互貸借</t>
    <rPh sb="1" eb="3">
      <t>ソウゴ</t>
    </rPh>
    <rPh sb="3" eb="5">
      <t>タイシャク</t>
    </rPh>
    <phoneticPr fontId="1"/>
  </si>
  <si>
    <t>⑦複写サービス</t>
    <rPh sb="1" eb="3">
      <t>フクシャ</t>
    </rPh>
    <phoneticPr fontId="1"/>
  </si>
  <si>
    <t>⑧レファレンス（参考調査業務）</t>
    <rPh sb="8" eb="10">
      <t>サンコウ</t>
    </rPh>
    <rPh sb="10" eb="12">
      <t>チョウサ</t>
    </rPh>
    <rPh sb="12" eb="14">
      <t>ギョウム</t>
    </rPh>
    <phoneticPr fontId="1"/>
  </si>
  <si>
    <t>⑨予約・リクエスト件数</t>
    <rPh sb="1" eb="3">
      <t>ヨヤク</t>
    </rPh>
    <rPh sb="9" eb="11">
      <t>ケンスウ</t>
    </rPh>
    <phoneticPr fontId="1"/>
  </si>
  <si>
    <t>貸出利用人数</t>
    <rPh sb="0" eb="2">
      <t>カシダシ</t>
    </rPh>
    <rPh sb="2" eb="4">
      <t>リヨウ</t>
    </rPh>
    <rPh sb="4" eb="5">
      <t>ニン</t>
    </rPh>
    <rPh sb="5" eb="6">
      <t>スウ</t>
    </rPh>
    <phoneticPr fontId="1"/>
  </si>
  <si>
    <t>①月別貸出利用人数・新規登録人数・貸出冊数</t>
    <rPh sb="1" eb="3">
      <t>ツキベツ</t>
    </rPh>
    <rPh sb="3" eb="5">
      <t>カシダ</t>
    </rPh>
    <rPh sb="5" eb="7">
      <t>リヨウ</t>
    </rPh>
    <rPh sb="7" eb="9">
      <t>ニンズウ</t>
    </rPh>
    <rPh sb="10" eb="12">
      <t>シンキ</t>
    </rPh>
    <rPh sb="12" eb="14">
      <t>トウロク</t>
    </rPh>
    <rPh sb="14" eb="16">
      <t>ニンズウ</t>
    </rPh>
    <rPh sb="17" eb="19">
      <t>カシダシ</t>
    </rPh>
    <rPh sb="19" eb="21">
      <t>サツスウ</t>
    </rPh>
    <phoneticPr fontId="6"/>
  </si>
  <si>
    <t>新規登録人数</t>
    <rPh sb="0" eb="2">
      <t>シンキ</t>
    </rPh>
    <rPh sb="2" eb="4">
      <t>トウロク</t>
    </rPh>
    <rPh sb="4" eb="5">
      <t>ニン</t>
    </rPh>
    <rPh sb="5" eb="6">
      <t>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</si>
  <si>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</si>
  <si>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</si>
  <si>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【参考】</t>
    <rPh sb="1" eb="3">
      <t>サンコウ</t>
    </rPh>
    <phoneticPr fontId="4"/>
  </si>
  <si>
    <t>（A）蔵書冊数内訳</t>
    <rPh sb="3" eb="5">
      <t>ゾウショ</t>
    </rPh>
    <rPh sb="5" eb="7">
      <t>サツスウ</t>
    </rPh>
    <rPh sb="7" eb="9">
      <t>ウチワケ</t>
    </rPh>
    <phoneticPr fontId="4"/>
  </si>
  <si>
    <t>※貸出冊数に団体貸出冊数含む</t>
    <rPh sb="1" eb="3">
      <t>カシダシ</t>
    </rPh>
    <rPh sb="3" eb="5">
      <t>サツスウ</t>
    </rPh>
    <rPh sb="6" eb="8">
      <t>ダンタイ</t>
    </rPh>
    <rPh sb="8" eb="10">
      <t>カシダシ</t>
    </rPh>
    <rPh sb="10" eb="12">
      <t>サツスウ</t>
    </rPh>
    <rPh sb="12" eb="13">
      <t>フク</t>
    </rPh>
    <phoneticPr fontId="6"/>
  </si>
  <si>
    <t>～12歳</t>
    <rPh sb="3" eb="4">
      <t>サイ</t>
    </rPh>
    <phoneticPr fontId="1"/>
  </si>
  <si>
    <t>～18歳</t>
    <rPh sb="3" eb="4">
      <t>サイ</t>
    </rPh>
    <phoneticPr fontId="1"/>
  </si>
  <si>
    <t>19歳～</t>
    <rPh sb="2" eb="3">
      <t>サイ</t>
    </rPh>
    <phoneticPr fontId="1"/>
  </si>
  <si>
    <t>～6歳</t>
    <rPh sb="2" eb="3">
      <t>サイ</t>
    </rPh>
    <phoneticPr fontId="1"/>
  </si>
  <si>
    <t>④資料別貸出冊数の状況</t>
    <rPh sb="1" eb="3">
      <t>シリョウ</t>
    </rPh>
    <rPh sb="3" eb="4">
      <t>ベツ</t>
    </rPh>
    <rPh sb="4" eb="6">
      <t>カシダシ</t>
    </rPh>
    <rPh sb="6" eb="8">
      <t>サツスウ</t>
    </rPh>
    <rPh sb="9" eb="11">
      <t>ジョウキョウ</t>
    </rPh>
    <phoneticPr fontId="1"/>
  </si>
  <si>
    <t>資料区分</t>
    <rPh sb="0" eb="2">
      <t>シリョウ</t>
    </rPh>
    <rPh sb="2" eb="4">
      <t>クブン</t>
    </rPh>
    <phoneticPr fontId="1"/>
  </si>
  <si>
    <t>一般書</t>
    <rPh sb="0" eb="3">
      <t>イッパンショ</t>
    </rPh>
    <phoneticPr fontId="1"/>
  </si>
  <si>
    <t>児童書</t>
    <rPh sb="0" eb="3">
      <t>ジドウショ</t>
    </rPh>
    <phoneticPr fontId="1"/>
  </si>
  <si>
    <t>雑誌</t>
    <rPh sb="0" eb="2">
      <t>ザッシ</t>
    </rPh>
    <phoneticPr fontId="1"/>
  </si>
  <si>
    <t>視聴覚</t>
    <rPh sb="0" eb="3">
      <t>シチョウカク</t>
    </rPh>
    <phoneticPr fontId="1"/>
  </si>
  <si>
    <t>貸出冊数</t>
    <rPh sb="0" eb="2">
      <t>カシダシ</t>
    </rPh>
    <rPh sb="2" eb="4">
      <t>サッスウ</t>
    </rPh>
    <phoneticPr fontId="1"/>
  </si>
  <si>
    <t>郵送料</t>
    <rPh sb="0" eb="3">
      <t>ユウソウリョウ</t>
    </rPh>
    <phoneticPr fontId="1"/>
  </si>
  <si>
    <t>貸出利用者（人）</t>
    <rPh sb="0" eb="2">
      <t>カシダシ</t>
    </rPh>
    <rPh sb="2" eb="4">
      <t>リヨウ</t>
    </rPh>
    <rPh sb="4" eb="5">
      <t>シャ</t>
    </rPh>
    <rPh sb="6" eb="7">
      <t>ヒト</t>
    </rPh>
    <phoneticPr fontId="1"/>
  </si>
  <si>
    <t>市民一人あたり図書冊数</t>
    <rPh sb="0" eb="2">
      <t>シミン</t>
    </rPh>
    <rPh sb="2" eb="4">
      <t>ヒトリ</t>
    </rPh>
    <rPh sb="7" eb="9">
      <t>トショ</t>
    </rPh>
    <rPh sb="9" eb="11">
      <t>サツスウ</t>
    </rPh>
    <phoneticPr fontId="1"/>
  </si>
  <si>
    <t>市民一人あたり図書購入費</t>
    <rPh sb="0" eb="2">
      <t>シミン</t>
    </rPh>
    <rPh sb="2" eb="4">
      <t>ヒトリ</t>
    </rPh>
    <rPh sb="7" eb="9">
      <t>トショ</t>
    </rPh>
    <rPh sb="9" eb="12">
      <t>コウニュウヒ</t>
    </rPh>
    <phoneticPr fontId="1"/>
  </si>
  <si>
    <t>市民一人
あたり図書
貸出冊数</t>
    <rPh sb="0" eb="2">
      <t>シミン</t>
    </rPh>
    <rPh sb="2" eb="4">
      <t>ヒトリ</t>
    </rPh>
    <rPh sb="8" eb="10">
      <t>トショ</t>
    </rPh>
    <rPh sb="11" eb="13">
      <t>カシダシ</t>
    </rPh>
    <rPh sb="13" eb="15">
      <t>サツスウ</t>
    </rPh>
    <phoneticPr fontId="1"/>
  </si>
  <si>
    <t>住宅地図</t>
    <rPh sb="0" eb="2">
      <t>ジュウタク</t>
    </rPh>
    <rPh sb="2" eb="4">
      <t>チズ</t>
    </rPh>
    <phoneticPr fontId="4"/>
  </si>
  <si>
    <t>点字</t>
    <rPh sb="0" eb="2">
      <t>テンジ</t>
    </rPh>
    <phoneticPr fontId="4"/>
  </si>
  <si>
    <t>⑪-2　雑誌・AV・点字関係冊数</t>
    <rPh sb="4" eb="6">
      <t>ザッシ</t>
    </rPh>
    <rPh sb="10" eb="12">
      <t>テンジ</t>
    </rPh>
    <rPh sb="12" eb="14">
      <t>カンケイ</t>
    </rPh>
    <rPh sb="14" eb="16">
      <t>サツスウ</t>
    </rPh>
    <phoneticPr fontId="1"/>
  </si>
  <si>
    <t>未配本数</t>
    <rPh sb="0" eb="1">
      <t>ミ</t>
    </rPh>
    <rPh sb="1" eb="3">
      <t>ハイホン</t>
    </rPh>
    <rPh sb="3" eb="4">
      <t>スウ</t>
    </rPh>
    <phoneticPr fontId="1"/>
  </si>
  <si>
    <t>（B)貸出冊数内訳</t>
    <rPh sb="3" eb="5">
      <t>カシダシ</t>
    </rPh>
    <rPh sb="5" eb="7">
      <t>サツスウ</t>
    </rPh>
    <rPh sb="7" eb="9">
      <t>ウチワケ</t>
    </rPh>
    <phoneticPr fontId="4"/>
  </si>
  <si>
    <t>（C)図書購入費内訳</t>
    <rPh sb="3" eb="5">
      <t>トショ</t>
    </rPh>
    <rPh sb="5" eb="8">
      <t>コウニュウヒ</t>
    </rPh>
    <rPh sb="8" eb="10">
      <t>ウチワケ</t>
    </rPh>
    <phoneticPr fontId="4"/>
  </si>
  <si>
    <t>団体・相互</t>
    <rPh sb="0" eb="2">
      <t>ダンタイ</t>
    </rPh>
    <rPh sb="3" eb="5">
      <t>ソウゴ</t>
    </rPh>
    <phoneticPr fontId="1"/>
  </si>
  <si>
    <t>③登録者の状況</t>
    <rPh sb="1" eb="3">
      <t>トウロク</t>
    </rPh>
    <rPh sb="3" eb="4">
      <t>シャ</t>
    </rPh>
    <rPh sb="5" eb="7">
      <t>ジョウキョウ</t>
    </rPh>
    <phoneticPr fontId="1"/>
  </si>
  <si>
    <t>団体</t>
    <rPh sb="0" eb="2">
      <t>ダンタイ</t>
    </rPh>
    <phoneticPr fontId="1"/>
  </si>
  <si>
    <t>実利用者</t>
    <rPh sb="0" eb="1">
      <t>ジツ</t>
    </rPh>
    <rPh sb="1" eb="4">
      <t>リヨウシャ</t>
    </rPh>
    <phoneticPr fontId="1"/>
  </si>
  <si>
    <t>⑤地域別等実利用者・貸出冊数内訳</t>
    <rPh sb="1" eb="3">
      <t>チイキ</t>
    </rPh>
    <rPh sb="3" eb="4">
      <t>ベツ</t>
    </rPh>
    <rPh sb="4" eb="5">
      <t>トウ</t>
    </rPh>
    <rPh sb="5" eb="6">
      <t>ジツ</t>
    </rPh>
    <rPh sb="6" eb="9">
      <t>リヨウシャ</t>
    </rPh>
    <rPh sb="10" eb="12">
      <t>カシダシ</t>
    </rPh>
    <rPh sb="12" eb="14">
      <t>サツスウ</t>
    </rPh>
    <rPh sb="14" eb="16">
      <t>ウチワケ</t>
    </rPh>
    <phoneticPr fontId="1"/>
  </si>
  <si>
    <t>１人あたり貸出冊数</t>
    <rPh sb="0" eb="2">
      <t>ヒトリ</t>
    </rPh>
    <rPh sb="5" eb="7">
      <t>カシダシ</t>
    </rPh>
    <rPh sb="7" eb="9">
      <t>サッスウ</t>
    </rPh>
    <phoneticPr fontId="1"/>
  </si>
  <si>
    <t>*人口4月1日現在</t>
    <rPh sb="1" eb="3">
      <t>ジンコウ</t>
    </rPh>
    <rPh sb="4" eb="5">
      <t>ツキ</t>
    </rPh>
    <rPh sb="6" eb="7">
      <t>ニチ</t>
    </rPh>
    <rPh sb="7" eb="9">
      <t>ゲンザイ</t>
    </rPh>
    <phoneticPr fontId="1"/>
  </si>
  <si>
    <t>雑誌等（⑪-2）</t>
    <rPh sb="0" eb="2">
      <t>ザッシ</t>
    </rPh>
    <rPh sb="2" eb="3">
      <t>トウ</t>
    </rPh>
    <phoneticPr fontId="4"/>
  </si>
  <si>
    <t>児　童</t>
    <rPh sb="0" eb="1">
      <t>コ</t>
    </rPh>
    <rPh sb="2" eb="3">
      <t>ワラベ</t>
    </rPh>
    <phoneticPr fontId="1"/>
  </si>
  <si>
    <t>一 　般</t>
    <rPh sb="0" eb="1">
      <t>イッ</t>
    </rPh>
    <rPh sb="3" eb="4">
      <t>ハン</t>
    </rPh>
    <phoneticPr fontId="1"/>
  </si>
  <si>
    <t>一般書</t>
    <rPh sb="0" eb="2">
      <t>イッパン</t>
    </rPh>
    <rPh sb="2" eb="3">
      <t>ショ</t>
    </rPh>
    <phoneticPr fontId="1"/>
  </si>
  <si>
    <t>～60歳</t>
    <rPh sb="3" eb="4">
      <t>サイ</t>
    </rPh>
    <phoneticPr fontId="1"/>
  </si>
  <si>
    <t>～70歳</t>
    <rPh sb="3" eb="4">
      <t>サイ</t>
    </rPh>
    <phoneticPr fontId="1"/>
  </si>
  <si>
    <t>71歳～</t>
    <rPh sb="2" eb="3">
      <t>サイ</t>
    </rPh>
    <phoneticPr fontId="1"/>
  </si>
  <si>
    <t>割合</t>
    <rPh sb="0" eb="2">
      <t>ワリアイ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</si>
  <si>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</si>
  <si>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</si>
  <si>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</si>
  <si>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</si>
  <si>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</si>
  <si>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</si>
  <si>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Ｅ／Ｄ</t>
    <phoneticPr fontId="1"/>
  </si>
  <si>
    <t>Ｅ／Ｂ</t>
    <phoneticPr fontId="1"/>
  </si>
  <si>
    <t>Ｂ／Ａ</t>
    <phoneticPr fontId="1"/>
  </si>
  <si>
    <t>Ｆ／Ａ</t>
    <phoneticPr fontId="1"/>
  </si>
  <si>
    <t>Ｅ／Ａ</t>
    <phoneticPr fontId="1"/>
  </si>
  <si>
    <t>TRC</t>
    <phoneticPr fontId="4"/>
  </si>
  <si>
    <t>除籍</t>
    <rPh sb="0" eb="2">
      <t>ジョセキ</t>
    </rPh>
    <phoneticPr fontId="1"/>
  </si>
  <si>
    <t>配本数</t>
    <rPh sb="0" eb="2">
      <t>ハイホン</t>
    </rPh>
    <rPh sb="2" eb="3">
      <t>スウ</t>
    </rPh>
    <phoneticPr fontId="1"/>
  </si>
  <si>
    <t>配本数</t>
    <rPh sb="0" eb="2">
      <t>ハイホン</t>
    </rPh>
    <rPh sb="2" eb="3">
      <t>スウ</t>
    </rPh>
    <phoneticPr fontId="15"/>
  </si>
  <si>
    <t>2歳児
教室他</t>
    <rPh sb="1" eb="3">
      <t>サイジ</t>
    </rPh>
    <rPh sb="4" eb="6">
      <t>キョウシツ</t>
    </rPh>
    <rPh sb="6" eb="7">
      <t>ホカ</t>
    </rPh>
    <phoneticPr fontId="15"/>
  </si>
  <si>
    <t>合　　計</t>
    <rPh sb="0" eb="1">
      <t>ゴウ</t>
    </rPh>
    <rPh sb="3" eb="4">
      <t>ケイ</t>
    </rPh>
    <phoneticPr fontId="15"/>
  </si>
  <si>
    <t>購入以外</t>
    <rPh sb="0" eb="2">
      <t>コウニュウ</t>
    </rPh>
    <rPh sb="2" eb="4">
      <t>イガイ</t>
    </rPh>
    <phoneticPr fontId="1"/>
  </si>
  <si>
    <t>増計</t>
    <rPh sb="0" eb="1">
      <t>ゾウ</t>
    </rPh>
    <rPh sb="1" eb="2">
      <t>ケイ</t>
    </rPh>
    <phoneticPr fontId="1"/>
  </si>
  <si>
    <t>差引計</t>
    <rPh sb="0" eb="1">
      <t>サ</t>
    </rPh>
    <rPh sb="1" eb="2">
      <t>ヒ</t>
    </rPh>
    <rPh sb="2" eb="3">
      <t>ケイ</t>
    </rPh>
    <phoneticPr fontId="4"/>
  </si>
  <si>
    <t>対象児数</t>
    <rPh sb="0" eb="2">
      <t>タイショウ</t>
    </rPh>
    <rPh sb="2" eb="3">
      <t>ジ</t>
    </rPh>
    <rPh sb="3" eb="4">
      <t>スウ</t>
    </rPh>
    <phoneticPr fontId="1"/>
  </si>
  <si>
    <t>合　計</t>
    <rPh sb="0" eb="1">
      <t>ゴウ</t>
    </rPh>
    <rPh sb="2" eb="3">
      <t>ケイ</t>
    </rPh>
    <phoneticPr fontId="1"/>
  </si>
  <si>
    <t>⑪-4　年間増減（雑誌AV関係除く）</t>
    <rPh sb="4" eb="6">
      <t>ネンカン</t>
    </rPh>
    <rPh sb="6" eb="8">
      <t>ゾウゲン</t>
    </rPh>
    <phoneticPr fontId="1"/>
  </si>
  <si>
    <t>7月教室</t>
    <rPh sb="1" eb="2">
      <t>ガツ</t>
    </rPh>
    <phoneticPr fontId="3"/>
  </si>
  <si>
    <t>４月健診</t>
    <rPh sb="1" eb="2">
      <t>ガツ</t>
    </rPh>
    <rPh sb="2" eb="4">
      <t>ケンシン</t>
    </rPh>
    <phoneticPr fontId="3"/>
  </si>
  <si>
    <t>8月教室</t>
    <rPh sb="1" eb="2">
      <t>ガツ</t>
    </rPh>
    <phoneticPr fontId="3"/>
  </si>
  <si>
    <t>５月健診</t>
    <rPh sb="1" eb="2">
      <t>ガツ</t>
    </rPh>
    <rPh sb="2" eb="4">
      <t>ケンシン</t>
    </rPh>
    <phoneticPr fontId="3"/>
  </si>
  <si>
    <t>9月教室</t>
    <rPh sb="1" eb="2">
      <t>ガツ</t>
    </rPh>
    <phoneticPr fontId="3"/>
  </si>
  <si>
    <t>６月健診</t>
    <rPh sb="1" eb="2">
      <t>ガツ</t>
    </rPh>
    <rPh sb="2" eb="4">
      <t>ケンシン</t>
    </rPh>
    <phoneticPr fontId="3"/>
  </si>
  <si>
    <t>10月教室</t>
    <rPh sb="2" eb="3">
      <t>ガツ</t>
    </rPh>
    <phoneticPr fontId="3"/>
  </si>
  <si>
    <t>７月健診</t>
    <rPh sb="1" eb="2">
      <t>ガツ</t>
    </rPh>
    <rPh sb="2" eb="4">
      <t>ケンシン</t>
    </rPh>
    <phoneticPr fontId="3"/>
  </si>
  <si>
    <t>11月教室</t>
    <rPh sb="2" eb="3">
      <t>ガツ</t>
    </rPh>
    <phoneticPr fontId="3"/>
  </si>
  <si>
    <t>８月健診</t>
    <rPh sb="1" eb="2">
      <t>ガツ</t>
    </rPh>
    <rPh sb="2" eb="4">
      <t>ケンシン</t>
    </rPh>
    <phoneticPr fontId="3"/>
  </si>
  <si>
    <t>12月教室</t>
    <rPh sb="2" eb="3">
      <t>ガツ</t>
    </rPh>
    <phoneticPr fontId="3"/>
  </si>
  <si>
    <t>９月健診</t>
    <rPh sb="1" eb="2">
      <t>ガツ</t>
    </rPh>
    <rPh sb="2" eb="4">
      <t>ケンシン</t>
    </rPh>
    <phoneticPr fontId="3"/>
  </si>
  <si>
    <t>1月教室</t>
    <rPh sb="1" eb="2">
      <t>ガツ</t>
    </rPh>
    <phoneticPr fontId="3"/>
  </si>
  <si>
    <t>１０月健診</t>
    <rPh sb="2" eb="3">
      <t>ガツ</t>
    </rPh>
    <rPh sb="3" eb="5">
      <t>ケンシン</t>
    </rPh>
    <phoneticPr fontId="3"/>
  </si>
  <si>
    <t>2月教室</t>
    <rPh sb="1" eb="2">
      <t>ガツ</t>
    </rPh>
    <phoneticPr fontId="3"/>
  </si>
  <si>
    <t>１１月健診</t>
    <rPh sb="2" eb="3">
      <t>ガツ</t>
    </rPh>
    <rPh sb="3" eb="5">
      <t>ケンシン</t>
    </rPh>
    <phoneticPr fontId="3"/>
  </si>
  <si>
    <t>3月教室</t>
    <rPh sb="1" eb="2">
      <t>ガツ</t>
    </rPh>
    <phoneticPr fontId="3"/>
  </si>
  <si>
    <t>１２月健診</t>
    <rPh sb="2" eb="3">
      <t>ガツ</t>
    </rPh>
    <rPh sb="3" eb="5">
      <t>ケンシン</t>
    </rPh>
    <phoneticPr fontId="3"/>
  </si>
  <si>
    <t>4月教室</t>
    <rPh sb="1" eb="2">
      <t>ガツ</t>
    </rPh>
    <phoneticPr fontId="3"/>
  </si>
  <si>
    <t>１月健診</t>
    <rPh sb="1" eb="2">
      <t>ガツ</t>
    </rPh>
    <rPh sb="2" eb="4">
      <t>ケンシン</t>
    </rPh>
    <phoneticPr fontId="3"/>
  </si>
  <si>
    <t>5月教室</t>
    <rPh sb="1" eb="2">
      <t>ガツ</t>
    </rPh>
    <phoneticPr fontId="3"/>
  </si>
  <si>
    <t>２月健診</t>
    <rPh sb="1" eb="2">
      <t>ガツ</t>
    </rPh>
    <rPh sb="2" eb="4">
      <t>ケンシン</t>
    </rPh>
    <phoneticPr fontId="3"/>
  </si>
  <si>
    <t>6月教室</t>
    <rPh sb="1" eb="2">
      <t>ガツ</t>
    </rPh>
    <phoneticPr fontId="3"/>
  </si>
  <si>
    <t>３月健診</t>
    <rPh sb="1" eb="2">
      <t>ガツ</t>
    </rPh>
    <rPh sb="2" eb="4">
      <t>ケンシン</t>
    </rPh>
    <phoneticPr fontId="3"/>
  </si>
  <si>
    <t>2歳児教室他</t>
    <rPh sb="1" eb="3">
      <t>サイジ</t>
    </rPh>
    <rPh sb="3" eb="5">
      <t>キョウシツ</t>
    </rPh>
    <rPh sb="5" eb="6">
      <t>ホカ</t>
    </rPh>
    <phoneticPr fontId="15"/>
  </si>
  <si>
    <t>3歳児検診</t>
    <rPh sb="1" eb="3">
      <t>サイジ</t>
    </rPh>
    <rPh sb="3" eb="5">
      <t>ケンシン</t>
    </rPh>
    <phoneticPr fontId="15"/>
  </si>
  <si>
    <t>対象児</t>
    <rPh sb="0" eb="2">
      <t>タイショウ</t>
    </rPh>
    <rPh sb="2" eb="3">
      <t>ジ</t>
    </rPh>
    <phoneticPr fontId="15"/>
  </si>
  <si>
    <t>8月健診</t>
    <rPh sb="1" eb="2">
      <t>ガツ</t>
    </rPh>
    <rPh sb="2" eb="4">
      <t>ケンシン</t>
    </rPh>
    <phoneticPr fontId="3"/>
  </si>
  <si>
    <t>2月健診</t>
    <rPh sb="1" eb="2">
      <t>ガツ</t>
    </rPh>
    <rPh sb="2" eb="4">
      <t>ケンシン</t>
    </rPh>
    <phoneticPr fontId="3"/>
  </si>
  <si>
    <t>⑫　ブース利用統計</t>
    <rPh sb="5" eb="7">
      <t>リヨウ</t>
    </rPh>
    <rPh sb="7" eb="9">
      <t>トウケイ</t>
    </rPh>
    <phoneticPr fontId="19"/>
  </si>
  <si>
    <t>来館者数</t>
    <rPh sb="0" eb="3">
      <t>ライカンシャ</t>
    </rPh>
    <rPh sb="3" eb="4">
      <t>スウ</t>
    </rPh>
    <phoneticPr fontId="6"/>
  </si>
  <si>
    <t>開館日数</t>
    <rPh sb="0" eb="2">
      <t>カイカン</t>
    </rPh>
    <rPh sb="2" eb="4">
      <t>ニッスウ</t>
    </rPh>
    <phoneticPr fontId="1"/>
  </si>
  <si>
    <t>来館者数</t>
    <rPh sb="0" eb="3">
      <t>ライカンシャ</t>
    </rPh>
    <rPh sb="3" eb="4">
      <t>スウ</t>
    </rPh>
    <phoneticPr fontId="1"/>
  </si>
  <si>
    <t>うちリクエスト</t>
    <phoneticPr fontId="1"/>
  </si>
  <si>
    <t>合計</t>
  </si>
  <si>
    <t>ノートＰＣ</t>
  </si>
  <si>
    <t>タブレット</t>
  </si>
  <si>
    <t>視聴覚</t>
  </si>
  <si>
    <t>学習席</t>
  </si>
  <si>
    <r>
      <t>4-5月健診</t>
    </r>
    <r>
      <rPr>
        <vertAlign val="superscript"/>
        <sz val="9"/>
        <rFont val="ＭＳ Ｐゴシック"/>
        <family val="3"/>
        <charset val="128"/>
      </rPr>
      <t>※</t>
    </r>
    <rPh sb="3" eb="4">
      <t>ガツ</t>
    </rPh>
    <rPh sb="4" eb="6">
      <t>ケンシン</t>
    </rPh>
    <phoneticPr fontId="3"/>
  </si>
  <si>
    <t>5-6月健診</t>
    <rPh sb="3" eb="4">
      <t>ガツ</t>
    </rPh>
    <rPh sb="4" eb="6">
      <t>ケンシン</t>
    </rPh>
    <phoneticPr fontId="3"/>
  </si>
  <si>
    <t>6-7月健診</t>
    <rPh sb="3" eb="4">
      <t>ガツ</t>
    </rPh>
    <rPh sb="4" eb="6">
      <t>ケンシン</t>
    </rPh>
    <phoneticPr fontId="3"/>
  </si>
  <si>
    <t>8-9月健診</t>
    <rPh sb="3" eb="4">
      <t>ガツ</t>
    </rPh>
    <rPh sb="4" eb="6">
      <t>ケンシン</t>
    </rPh>
    <phoneticPr fontId="3"/>
  </si>
  <si>
    <t>9-10月健診</t>
    <rPh sb="4" eb="5">
      <t>ガツ</t>
    </rPh>
    <rPh sb="5" eb="7">
      <t>ケンシン</t>
    </rPh>
    <phoneticPr fontId="3"/>
  </si>
  <si>
    <t>10-11月健診</t>
    <rPh sb="5" eb="6">
      <t>ガツ</t>
    </rPh>
    <rPh sb="6" eb="8">
      <t>ケンシン</t>
    </rPh>
    <phoneticPr fontId="3"/>
  </si>
  <si>
    <t>11-12月健診</t>
    <rPh sb="5" eb="6">
      <t>ガツ</t>
    </rPh>
    <rPh sb="6" eb="8">
      <t>ケンシン</t>
    </rPh>
    <phoneticPr fontId="3"/>
  </si>
  <si>
    <t>12-1月健診</t>
    <rPh sb="4" eb="5">
      <t>ガツ</t>
    </rPh>
    <rPh sb="5" eb="7">
      <t>ケンシン</t>
    </rPh>
    <phoneticPr fontId="3"/>
  </si>
  <si>
    <t>2-3月健診</t>
    <rPh sb="3" eb="4">
      <t>ガツ</t>
    </rPh>
    <rPh sb="4" eb="6">
      <t>ケンシン</t>
    </rPh>
    <phoneticPr fontId="3"/>
  </si>
  <si>
    <t>3-4月健診</t>
    <rPh sb="3" eb="4">
      <t>ガツ</t>
    </rPh>
    <rPh sb="4" eb="6">
      <t>ケンシン</t>
    </rPh>
    <phoneticPr fontId="3"/>
  </si>
  <si>
    <t xml:space="preserve">団体1・・学校、教育関連施設、行政機関
団体2・・ボランティア団体等、園外保育
団体3・・職員
</t>
    <rPh sb="0" eb="2">
      <t>ダンタイ</t>
    </rPh>
    <rPh sb="5" eb="7">
      <t>ガッコウ</t>
    </rPh>
    <rPh sb="8" eb="10">
      <t>キョウイク</t>
    </rPh>
    <rPh sb="10" eb="12">
      <t>カンレン</t>
    </rPh>
    <rPh sb="12" eb="14">
      <t>シセツ</t>
    </rPh>
    <rPh sb="15" eb="17">
      <t>ギョウセイ</t>
    </rPh>
    <rPh sb="17" eb="19">
      <t>キカン</t>
    </rPh>
    <rPh sb="20" eb="22">
      <t>ダンタイ</t>
    </rPh>
    <rPh sb="31" eb="34">
      <t>ダンタイトウ</t>
    </rPh>
    <rPh sb="35" eb="37">
      <t>エンガイ</t>
    </rPh>
    <rPh sb="37" eb="39">
      <t>ホイク</t>
    </rPh>
    <rPh sb="40" eb="42">
      <t>ダンタイ</t>
    </rPh>
    <rPh sb="45" eb="47">
      <t>ショクイン</t>
    </rPh>
    <phoneticPr fontId="4"/>
  </si>
  <si>
    <t>点字・録音</t>
    <rPh sb="0" eb="2">
      <t>テンジ</t>
    </rPh>
    <rPh sb="3" eb="5">
      <t>ロクオン</t>
    </rPh>
    <phoneticPr fontId="1"/>
  </si>
  <si>
    <t>相互貸借</t>
    <rPh sb="0" eb="2">
      <t>ソウゴ</t>
    </rPh>
    <rPh sb="2" eb="4">
      <t>タイシャク</t>
    </rPh>
    <phoneticPr fontId="1"/>
  </si>
  <si>
    <t>⑪-1分類別図書冊数（雑誌・AV関係除く）</t>
    <rPh sb="3" eb="5">
      <t>ブンルイ</t>
    </rPh>
    <rPh sb="5" eb="6">
      <t>ベツ</t>
    </rPh>
    <rPh sb="6" eb="8">
      <t>トショ</t>
    </rPh>
    <rPh sb="8" eb="10">
      <t>サツスウ</t>
    </rPh>
    <rPh sb="11" eb="13">
      <t>ザッシ</t>
    </rPh>
    <rPh sb="16" eb="18">
      <t>カンケイ</t>
    </rPh>
    <rPh sb="18" eb="19">
      <t>ノゾ</t>
    </rPh>
    <phoneticPr fontId="1"/>
  </si>
  <si>
    <t>令和元年度　図書館の利用状況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6" eb="9">
      <t>トショカン</t>
    </rPh>
    <rPh sb="10" eb="12">
      <t>リヨウ</t>
    </rPh>
    <rPh sb="12" eb="14">
      <t>ジョウキョウ</t>
    </rPh>
    <phoneticPr fontId="6"/>
  </si>
  <si>
    <t>R1</t>
    <phoneticPr fontId="1"/>
  </si>
  <si>
    <t>Ｈ30</t>
    <phoneticPr fontId="1"/>
  </si>
  <si>
    <t>R1</t>
    <phoneticPr fontId="6"/>
  </si>
  <si>
    <t>H30</t>
    <phoneticPr fontId="6"/>
  </si>
  <si>
    <t>R1</t>
    <phoneticPr fontId="1"/>
  </si>
  <si>
    <t>H30</t>
    <phoneticPr fontId="1"/>
  </si>
  <si>
    <t>※令和元年度は大栄製作所による八十二銀行地方創生私募債による20万円分（109冊）の図書寄贈あり。（受入冊数に含む）</t>
    <rPh sb="1" eb="2">
      <t>レイ</t>
    </rPh>
    <rPh sb="2" eb="3">
      <t>ワ</t>
    </rPh>
    <rPh sb="3" eb="5">
      <t>ガンネン</t>
    </rPh>
    <rPh sb="5" eb="6">
      <t>ド</t>
    </rPh>
    <rPh sb="7" eb="9">
      <t>ダイエイ</t>
    </rPh>
    <rPh sb="9" eb="12">
      <t>セイサクジョ</t>
    </rPh>
    <rPh sb="15" eb="18">
      <t>ハチジュウニ</t>
    </rPh>
    <rPh sb="18" eb="20">
      <t>ギンコウ</t>
    </rPh>
    <rPh sb="20" eb="22">
      <t>チホウ</t>
    </rPh>
    <rPh sb="22" eb="24">
      <t>ソウセイ</t>
    </rPh>
    <rPh sb="24" eb="27">
      <t>シボサイ</t>
    </rPh>
    <rPh sb="32" eb="34">
      <t>マンエン</t>
    </rPh>
    <rPh sb="34" eb="35">
      <t>ブン</t>
    </rPh>
    <rPh sb="39" eb="40">
      <t>サツ</t>
    </rPh>
    <rPh sb="42" eb="44">
      <t>トショ</t>
    </rPh>
    <rPh sb="44" eb="46">
      <t>キゾウ</t>
    </rPh>
    <rPh sb="50" eb="52">
      <t>ウケイレ</t>
    </rPh>
    <rPh sb="52" eb="54">
      <t>サツスウ</t>
    </rPh>
    <rPh sb="55" eb="56">
      <t>フク</t>
    </rPh>
    <phoneticPr fontId="4"/>
  </si>
  <si>
    <t>会議室</t>
    <rPh sb="0" eb="3">
      <t>カイギシツ</t>
    </rPh>
    <phoneticPr fontId="18"/>
  </si>
  <si>
    <t>　</t>
  </si>
  <si>
    <t>4月</t>
  </si>
  <si>
    <t>ﾃﾞｽｸﾄｯﾌﾟＰＣ</t>
  </si>
  <si>
    <t>②貸出利用者別内訳（利用者人数）</t>
    <rPh sb="1" eb="3">
      <t>カシダシ</t>
    </rPh>
    <rPh sb="3" eb="6">
      <t>リヨウシャ</t>
    </rPh>
    <rPh sb="6" eb="7">
      <t>ベツ</t>
    </rPh>
    <rPh sb="7" eb="9">
      <t>ウチワケ</t>
    </rPh>
    <rPh sb="10" eb="13">
      <t>リヨウシャ</t>
    </rPh>
    <rPh sb="13" eb="15">
      <t>ニンズウ</t>
    </rPh>
    <phoneticPr fontId="1"/>
  </si>
  <si>
    <t>（貸出冊数）</t>
    <rPh sb="1" eb="3">
      <t>カシダシ</t>
    </rPh>
    <rPh sb="3" eb="5">
      <t>サツスウ</t>
    </rPh>
    <phoneticPr fontId="6"/>
  </si>
  <si>
    <t>年代別利用統計</t>
    <rPh sb="0" eb="3">
      <t>ネンダイベツ</t>
    </rPh>
    <rPh sb="3" eb="5">
      <t>リヨウ</t>
    </rPh>
    <rPh sb="5" eb="7">
      <t>トウケイ</t>
    </rPh>
    <phoneticPr fontId="4"/>
  </si>
  <si>
    <t>利用人数</t>
    <rPh sb="0" eb="2">
      <t>リヨウ</t>
    </rPh>
    <rPh sb="2" eb="4">
      <t>ニンズウ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</si>
  <si>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</si>
  <si>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</si>
  <si>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0～6</t>
    <phoneticPr fontId="4"/>
  </si>
  <si>
    <t>7～12</t>
    <phoneticPr fontId="4"/>
  </si>
  <si>
    <t>13～18</t>
    <phoneticPr fontId="4"/>
  </si>
  <si>
    <t>19～22</t>
    <phoneticPr fontId="4"/>
  </si>
  <si>
    <t>23～30</t>
    <phoneticPr fontId="4"/>
  </si>
  <si>
    <t>31～40</t>
    <phoneticPr fontId="4"/>
  </si>
  <si>
    <t>41～50</t>
    <phoneticPr fontId="4"/>
  </si>
  <si>
    <t>61～70</t>
    <phoneticPr fontId="4"/>
  </si>
  <si>
    <t>71～</t>
    <phoneticPr fontId="4"/>
  </si>
  <si>
    <t>51～60</t>
    <phoneticPr fontId="4"/>
  </si>
  <si>
    <t>R1</t>
    <phoneticPr fontId="4"/>
  </si>
  <si>
    <t>※6096</t>
    <phoneticPr fontId="4"/>
  </si>
  <si>
    <t xml:space="preserve">  ブックスタート（ファーストブック）配本状況（令和元年度）</t>
    <rPh sb="19" eb="21">
      <t>ハイホン</t>
    </rPh>
    <rPh sb="21" eb="23">
      <t>ジョウキョウ</t>
    </rPh>
    <rPh sb="24" eb="25">
      <t>レイ</t>
    </rPh>
    <rPh sb="25" eb="26">
      <t>ワ</t>
    </rPh>
    <rPh sb="26" eb="28">
      <t>ガンネン</t>
    </rPh>
    <rPh sb="28" eb="29">
      <t>ドヘイネンド</t>
    </rPh>
    <phoneticPr fontId="1"/>
  </si>
  <si>
    <t>平成30年6月生</t>
    <phoneticPr fontId="15"/>
  </si>
  <si>
    <t>平成30年7月生</t>
  </si>
  <si>
    <t>平成30年8月生</t>
  </si>
  <si>
    <t>平成30年9月生</t>
  </si>
  <si>
    <t>平成30年10月生</t>
  </si>
  <si>
    <t>平成30年11月生</t>
  </si>
  <si>
    <t>平成30年12月生</t>
  </si>
  <si>
    <t>平成31年1月生</t>
    <phoneticPr fontId="15"/>
  </si>
  <si>
    <t>平成31年2月生</t>
  </si>
  <si>
    <t>平成31年3月生</t>
  </si>
  <si>
    <t>平成31年4月生</t>
  </si>
  <si>
    <t>令和元年5月生</t>
    <rPh sb="0" eb="1">
      <t>レイ</t>
    </rPh>
    <rPh sb="1" eb="2">
      <t>ワ</t>
    </rPh>
    <rPh sb="2" eb="3">
      <t>ガン</t>
    </rPh>
    <phoneticPr fontId="15"/>
  </si>
  <si>
    <t xml:space="preserve">  ブックスタート（セカンドブック）配本状況（令和元年度）</t>
    <rPh sb="18" eb="20">
      <t>ハイホン</t>
    </rPh>
    <rPh sb="20" eb="22">
      <t>ジョウキョウ</t>
    </rPh>
    <rPh sb="23" eb="24">
      <t>レイ</t>
    </rPh>
    <rPh sb="24" eb="25">
      <t>ワ</t>
    </rPh>
    <rPh sb="25" eb="27">
      <t>ガンネン</t>
    </rPh>
    <rPh sb="27" eb="28">
      <t>ドヘイネンド</t>
    </rPh>
    <phoneticPr fontId="1"/>
  </si>
  <si>
    <t>平成29年1月生</t>
    <phoneticPr fontId="15"/>
  </si>
  <si>
    <t>平成29年2月生</t>
  </si>
  <si>
    <t>平成29年3月生</t>
  </si>
  <si>
    <t>平成29年4月生</t>
  </si>
  <si>
    <t>平成29年5月生</t>
  </si>
  <si>
    <t>平成29年6月生</t>
  </si>
  <si>
    <t>平成29年7月生</t>
  </si>
  <si>
    <t>平成29年8月生</t>
  </si>
  <si>
    <t>平成29年9月生</t>
  </si>
  <si>
    <t>平成29年10月生</t>
  </si>
  <si>
    <t>平成29年11月生</t>
  </si>
  <si>
    <t>平成29年12月生</t>
  </si>
  <si>
    <t>図書館
他</t>
    <rPh sb="0" eb="3">
      <t>トショカン</t>
    </rPh>
    <rPh sb="4" eb="5">
      <t>ホカ</t>
    </rPh>
    <phoneticPr fontId="15"/>
  </si>
  <si>
    <t>排架区分</t>
  </si>
  <si>
    <t>歴史</t>
  </si>
  <si>
    <t>幼児絵本</t>
  </si>
  <si>
    <t>戦争史</t>
  </si>
  <si>
    <t>絵本</t>
  </si>
  <si>
    <t>地理旅行</t>
  </si>
  <si>
    <t>名作絵本</t>
  </si>
  <si>
    <t>伝記</t>
  </si>
  <si>
    <t>昔話</t>
  </si>
  <si>
    <t>民俗学</t>
  </si>
  <si>
    <t>ｺﾄﾞﾓﾉﾄﾓ</t>
  </si>
  <si>
    <t>言語学</t>
  </si>
  <si>
    <t>ｱﾆﾒ・遊</t>
  </si>
  <si>
    <t>総記</t>
  </si>
  <si>
    <t>知識絵本</t>
  </si>
  <si>
    <t>哲学宗教</t>
  </si>
  <si>
    <t>ｼﾘｰｽﾞ絵</t>
  </si>
  <si>
    <t>社会学</t>
  </si>
  <si>
    <t>おすすめ</t>
  </si>
  <si>
    <t>経済</t>
  </si>
  <si>
    <t>郷土絵本</t>
  </si>
  <si>
    <t>地方自治</t>
  </si>
  <si>
    <t>紙芝居</t>
  </si>
  <si>
    <t>ビジネス</t>
  </si>
  <si>
    <t>大型絵本</t>
  </si>
  <si>
    <t>就労支援</t>
  </si>
  <si>
    <t>外国文学</t>
  </si>
  <si>
    <t>社会問題</t>
  </si>
  <si>
    <t>日本文学</t>
  </si>
  <si>
    <t>法律</t>
  </si>
  <si>
    <t>教育子育</t>
  </si>
  <si>
    <t>外国昔話</t>
  </si>
  <si>
    <t>パソコン</t>
  </si>
  <si>
    <t>外国ﾐｽﾃﾘ</t>
  </si>
  <si>
    <t>料理</t>
  </si>
  <si>
    <t>児童洋書</t>
  </si>
  <si>
    <t>手芸</t>
  </si>
  <si>
    <t>暮らし</t>
  </si>
  <si>
    <t>技術</t>
  </si>
  <si>
    <t>郷土ﾖﾐﾓﾉ</t>
  </si>
  <si>
    <t>災害</t>
  </si>
  <si>
    <t>育児の本</t>
  </si>
  <si>
    <t>自然科学</t>
  </si>
  <si>
    <t>植物農業</t>
  </si>
  <si>
    <t>児童参考</t>
  </si>
  <si>
    <t>生物学</t>
  </si>
  <si>
    <t>学習ﾏﾝｶﾞ</t>
  </si>
  <si>
    <t>山岳関係</t>
  </si>
  <si>
    <t>進学就職</t>
  </si>
  <si>
    <t>芸術</t>
  </si>
  <si>
    <t>ﾔﾝｸﾞ資料</t>
  </si>
  <si>
    <t>音楽</t>
  </si>
  <si>
    <t>ﾔﾝｸﾞ日本</t>
  </si>
  <si>
    <t>芸能</t>
  </si>
  <si>
    <t>ﾔﾝｸﾞ外国</t>
  </si>
  <si>
    <t>スポーツ</t>
  </si>
  <si>
    <t>ﾔﾝｸﾞ文庫</t>
  </si>
  <si>
    <t>娯楽</t>
  </si>
  <si>
    <t>ﾔﾝｸﾞ絵本</t>
  </si>
  <si>
    <t>信州文学</t>
  </si>
  <si>
    <t>マンガ</t>
  </si>
  <si>
    <t>大活字本</t>
  </si>
  <si>
    <t>文学</t>
  </si>
  <si>
    <t>エッセイ</t>
  </si>
  <si>
    <t>外国小説</t>
  </si>
  <si>
    <t>書庫保存</t>
  </si>
  <si>
    <t>文学全集</t>
  </si>
  <si>
    <t>書庫大型</t>
  </si>
  <si>
    <t>日本小説</t>
  </si>
  <si>
    <t>書庫一般</t>
  </si>
  <si>
    <t>東洋文庫</t>
  </si>
  <si>
    <t>書庫新書</t>
  </si>
  <si>
    <t>書庫雑誌</t>
  </si>
  <si>
    <t>参考図書</t>
  </si>
  <si>
    <t>書庫郷土</t>
  </si>
  <si>
    <t>物と人間</t>
  </si>
  <si>
    <t>郷土大型</t>
  </si>
  <si>
    <t>カウンタ</t>
  </si>
  <si>
    <t>貴重資料</t>
  </si>
  <si>
    <t>健康法</t>
  </si>
  <si>
    <t>複本保存</t>
  </si>
  <si>
    <t>こころ</t>
  </si>
  <si>
    <t>書庫児童</t>
  </si>
  <si>
    <t>介護</t>
  </si>
  <si>
    <t>児童保存</t>
  </si>
  <si>
    <t>闘病記</t>
  </si>
  <si>
    <t>医療１</t>
  </si>
  <si>
    <t>和漢書</t>
  </si>
  <si>
    <t>医療２</t>
  </si>
  <si>
    <t>教科書</t>
  </si>
  <si>
    <t>医療３</t>
  </si>
  <si>
    <t>書庫５</t>
  </si>
  <si>
    <t>児童医療</t>
  </si>
  <si>
    <t>書庫６</t>
  </si>
  <si>
    <t>郷土小諸</t>
  </si>
  <si>
    <t>調整中</t>
  </si>
  <si>
    <t>郷土佐久</t>
  </si>
  <si>
    <t>事務室</t>
  </si>
  <si>
    <t>郷土東信</t>
  </si>
  <si>
    <t>郷土長野</t>
  </si>
  <si>
    <t>義塾藤村</t>
  </si>
  <si>
    <t>行政資料</t>
  </si>
  <si>
    <t>児童郷土</t>
  </si>
  <si>
    <t>一般雑誌</t>
  </si>
  <si>
    <t>一般ＡＶ</t>
  </si>
  <si>
    <t>郷土ＡＶ</t>
  </si>
  <si>
    <t>児童ＡＶ</t>
  </si>
  <si>
    <t>排架区分別蔵書統計</t>
    <rPh sb="0" eb="2">
      <t>ハイカ</t>
    </rPh>
    <rPh sb="2" eb="4">
      <t>クブン</t>
    </rPh>
    <rPh sb="4" eb="5">
      <t>ベツ</t>
    </rPh>
    <phoneticPr fontId="33"/>
  </si>
  <si>
    <t>R2..3.31現在</t>
    <rPh sb="8" eb="10">
      <t>ゲンザイ</t>
    </rPh>
    <phoneticPr fontId="33"/>
  </si>
  <si>
    <t>冊数</t>
    <rPh sb="0" eb="2">
      <t>サツスウ</t>
    </rPh>
    <phoneticPr fontId="33"/>
  </si>
  <si>
    <t>うち児童</t>
    <rPh sb="2" eb="4">
      <t>ジドウ</t>
    </rPh>
    <phoneticPr fontId="33"/>
  </si>
  <si>
    <t>計</t>
    <rPh sb="0" eb="1">
      <t>ケイ</t>
    </rPh>
    <phoneticPr fontId="33"/>
  </si>
  <si>
    <t>せせらぎ</t>
    <phoneticPr fontId="33"/>
  </si>
  <si>
    <t>すみれ</t>
    <phoneticPr fontId="33"/>
  </si>
  <si>
    <t>絵本</t>
    <rPh sb="0" eb="2">
      <t>エホン</t>
    </rPh>
    <phoneticPr fontId="33"/>
  </si>
  <si>
    <t>児童文学</t>
    <rPh sb="0" eb="2">
      <t>ジドウ</t>
    </rPh>
    <rPh sb="2" eb="4">
      <t>ブンガク</t>
    </rPh>
    <phoneticPr fontId="33"/>
  </si>
  <si>
    <t>昔話・古典</t>
    <rPh sb="3" eb="5">
      <t>コテン</t>
    </rPh>
    <phoneticPr fontId="33"/>
  </si>
  <si>
    <t>こもれび</t>
    <phoneticPr fontId="33"/>
  </si>
  <si>
    <t>全集</t>
    <rPh sb="0" eb="2">
      <t>ゼンシュウ</t>
    </rPh>
    <phoneticPr fontId="33"/>
  </si>
  <si>
    <t>はじめて</t>
    <phoneticPr fontId="33"/>
  </si>
  <si>
    <t>児童文学関連資料</t>
    <rPh sb="0" eb="2">
      <t>ジドウ</t>
    </rPh>
    <rPh sb="2" eb="4">
      <t>ブンガク</t>
    </rPh>
    <rPh sb="4" eb="6">
      <t>カンレン</t>
    </rPh>
    <rPh sb="6" eb="8">
      <t>シリョウ</t>
    </rPh>
    <phoneticPr fontId="33"/>
  </si>
  <si>
    <t>きらめき</t>
    <phoneticPr fontId="33"/>
  </si>
  <si>
    <t>ヤング</t>
    <phoneticPr fontId="33"/>
  </si>
  <si>
    <t>すみれ・きらめき計</t>
    <rPh sb="8" eb="9">
      <t>ケイ</t>
    </rPh>
    <phoneticPr fontId="33"/>
  </si>
  <si>
    <t>開架計</t>
    <rPh sb="0" eb="2">
      <t>カイカ</t>
    </rPh>
    <rPh sb="2" eb="3">
      <t>ケイ</t>
    </rPh>
    <phoneticPr fontId="33"/>
  </si>
  <si>
    <t>書庫</t>
    <rPh sb="0" eb="2">
      <t>ショコ</t>
    </rPh>
    <phoneticPr fontId="33"/>
  </si>
  <si>
    <t>一般</t>
    <rPh sb="0" eb="2">
      <t>イッパン</t>
    </rPh>
    <phoneticPr fontId="33"/>
  </si>
  <si>
    <t>しずかなへや</t>
    <phoneticPr fontId="33"/>
  </si>
  <si>
    <t>カウンター</t>
    <phoneticPr fontId="33"/>
  </si>
  <si>
    <t>郷土</t>
    <rPh sb="0" eb="2">
      <t>キョウド</t>
    </rPh>
    <phoneticPr fontId="33"/>
  </si>
  <si>
    <t>こころとからだ</t>
    <phoneticPr fontId="33"/>
  </si>
  <si>
    <t>児童</t>
    <rPh sb="0" eb="2">
      <t>ジドウ</t>
    </rPh>
    <phoneticPr fontId="33"/>
  </si>
  <si>
    <t>児童倉庫</t>
    <rPh sb="0" eb="2">
      <t>ジドウ</t>
    </rPh>
    <rPh sb="2" eb="4">
      <t>ソウコ</t>
    </rPh>
    <phoneticPr fontId="33"/>
  </si>
  <si>
    <t>こもろ</t>
    <phoneticPr fontId="33"/>
  </si>
  <si>
    <t>閉架計</t>
    <rPh sb="0" eb="1">
      <t>ヘイ</t>
    </rPh>
    <rPh sb="1" eb="2">
      <t>カ</t>
    </rPh>
    <rPh sb="2" eb="3">
      <t>ケイ</t>
    </rPh>
    <phoneticPr fontId="33"/>
  </si>
  <si>
    <t>ひだまり</t>
    <phoneticPr fontId="33"/>
  </si>
  <si>
    <t>視聴覚</t>
    <rPh sb="0" eb="3">
      <t>シチョウカク</t>
    </rPh>
    <phoneticPr fontId="33"/>
  </si>
  <si>
    <t>蔵書合計</t>
    <rPh sb="0" eb="2">
      <t>ゾウショ</t>
    </rPh>
    <rPh sb="2" eb="4">
      <t>ゴウケイ</t>
    </rPh>
    <phoneticPr fontId="33"/>
  </si>
  <si>
    <t>令和元年度 分類別、蔵書別購入冊数比較（図書）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6" eb="8">
      <t>ブンルイ</t>
    </rPh>
    <rPh sb="8" eb="9">
      <t>ベツ</t>
    </rPh>
    <rPh sb="10" eb="12">
      <t>ゾウショ</t>
    </rPh>
    <rPh sb="12" eb="13">
      <t>ベツ</t>
    </rPh>
    <rPh sb="13" eb="15">
      <t>コウニュウ</t>
    </rPh>
    <rPh sb="15" eb="17">
      <t>サツスウ</t>
    </rPh>
    <rPh sb="17" eb="19">
      <t>ヒカク</t>
    </rPh>
    <rPh sb="20" eb="22">
      <t>トショ</t>
    </rPh>
    <phoneticPr fontId="1"/>
  </si>
  <si>
    <t>R2.3.31現在</t>
    <rPh sb="7" eb="9">
      <t>ゲンザイ</t>
    </rPh>
    <phoneticPr fontId="1"/>
  </si>
  <si>
    <t>分類</t>
    <rPh sb="0" eb="2">
      <t>ブンルイ</t>
    </rPh>
    <phoneticPr fontId="1"/>
  </si>
  <si>
    <t>一般児童割合</t>
    <rPh sb="0" eb="2">
      <t>イッパン</t>
    </rPh>
    <rPh sb="2" eb="4">
      <t>ジドウ</t>
    </rPh>
    <rPh sb="4" eb="6">
      <t>ワリアイ</t>
    </rPh>
    <phoneticPr fontId="1"/>
  </si>
  <si>
    <t>絵本（E)</t>
    <rPh sb="0" eb="2">
      <t>エホン</t>
    </rPh>
    <phoneticPr fontId="1"/>
  </si>
  <si>
    <t>小説（F)</t>
    <rPh sb="0" eb="2">
      <t>ショウセツ</t>
    </rPh>
    <phoneticPr fontId="1"/>
  </si>
  <si>
    <t>文庫本（K)</t>
    <rPh sb="0" eb="2">
      <t>ブンコ</t>
    </rPh>
    <rPh sb="2" eb="3">
      <t>ホン</t>
    </rPh>
    <phoneticPr fontId="1"/>
  </si>
  <si>
    <t>マンガ</t>
    <phoneticPr fontId="1"/>
  </si>
  <si>
    <t>紙芝居</t>
    <rPh sb="0" eb="3">
      <t>カミシバイ</t>
    </rPh>
    <phoneticPr fontId="1"/>
  </si>
  <si>
    <t>冊数</t>
    <rPh sb="0" eb="2">
      <t>サツスウ</t>
    </rPh>
    <phoneticPr fontId="1"/>
  </si>
  <si>
    <t>％</t>
    <phoneticPr fontId="1"/>
  </si>
  <si>
    <t>平均単価</t>
    <rPh sb="0" eb="2">
      <t>ヘイキン</t>
    </rPh>
    <rPh sb="2" eb="4">
      <t>タンカ</t>
    </rPh>
    <phoneticPr fontId="1"/>
  </si>
  <si>
    <t>一般計</t>
    <rPh sb="0" eb="2">
      <t>イッパン</t>
    </rPh>
    <rPh sb="2" eb="3">
      <t>ケイ</t>
    </rPh>
    <phoneticPr fontId="1"/>
  </si>
  <si>
    <t>％</t>
    <phoneticPr fontId="1"/>
  </si>
  <si>
    <t>総　計</t>
    <rPh sb="0" eb="1">
      <t>ソウ</t>
    </rPh>
    <rPh sb="2" eb="3">
      <t>ケイ</t>
    </rPh>
    <phoneticPr fontId="1"/>
  </si>
  <si>
    <t>*金額は本体価格</t>
    <rPh sb="1" eb="3">
      <t>キンガク</t>
    </rPh>
    <rPh sb="4" eb="6">
      <t>ホンタイ</t>
    </rPh>
    <rPh sb="6" eb="8">
      <t>カカク</t>
    </rPh>
    <phoneticPr fontId="1"/>
  </si>
  <si>
    <t>◆リクエスト対応</t>
    <rPh sb="6" eb="8">
      <t>タイオウ</t>
    </rPh>
    <phoneticPr fontId="1"/>
  </si>
  <si>
    <t>リクエスト購入内訳</t>
    <rPh sb="5" eb="7">
      <t>コウニュウ</t>
    </rPh>
    <rPh sb="7" eb="9">
      <t>ウチワケ</t>
    </rPh>
    <phoneticPr fontId="1"/>
  </si>
  <si>
    <t>購入に占める割合</t>
    <rPh sb="0" eb="2">
      <t>コウニュウ</t>
    </rPh>
    <rPh sb="3" eb="4">
      <t>シ</t>
    </rPh>
    <rPh sb="6" eb="8">
      <t>ワリアイ</t>
    </rPh>
    <phoneticPr fontId="1"/>
  </si>
  <si>
    <t>購入不可</t>
    <rPh sb="0" eb="2">
      <t>コウニュウ</t>
    </rPh>
    <rPh sb="2" eb="4">
      <t>フカ</t>
    </rPh>
    <phoneticPr fontId="1"/>
  </si>
  <si>
    <t>リクエスト計</t>
    <rPh sb="5" eb="6">
      <t>ケイ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</si>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</sst>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#,##0_);\(#,##0\)"/>
    <numFmt numFmtId="178" formatCode="#,##0.0_);\(#,##0.0\)"/>
    <numFmt numFmtId="179" formatCode="#,##0.0;[Red]\-#,##0.0"/>
    <numFmt numFmtId="180" formatCode="#,##0;&quot;▲ &quot;#,##0"/>
    <numFmt numFmtId="181" formatCode="#,##0_ ;[Red]\-#,##0\ "/>
  </numFmts>
  <fonts count="4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</cellStyleXfs>
  <cellXfs count="565">
    <xf numFmtId="0" fontId="0" fillId="0" borderId="0" xfId="0">
      <alignment vertical="center"/>
    </xf>
    <xf numFmtId="38" fontId="2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10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5" fillId="0" borderId="0" xfId="2" applyFont="1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177" fontId="12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38" fontId="13" fillId="0" borderId="1" xfId="2" applyFont="1" applyBorder="1">
      <alignment vertical="center"/>
    </xf>
    <xf numFmtId="38" fontId="13" fillId="0" borderId="0" xfId="2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180" fontId="13" fillId="0" borderId="1" xfId="2" applyNumberFormat="1" applyFont="1" applyBorder="1">
      <alignment vertical="center"/>
    </xf>
    <xf numFmtId="38" fontId="13" fillId="0" borderId="0" xfId="2" applyFont="1" applyBorder="1" applyAlignment="1">
      <alignment horizontal="right" vertical="center"/>
    </xf>
    <xf numFmtId="0" fontId="1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180" fontId="13" fillId="0" borderId="4" xfId="2" applyNumberFormat="1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181" fontId="8" fillId="0" borderId="0" xfId="2" applyNumberFormat="1" applyFont="1">
      <alignment vertical="center"/>
    </xf>
    <xf numFmtId="0" fontId="13" fillId="0" borderId="6" xfId="0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8" fontId="13" fillId="0" borderId="10" xfId="2" applyFont="1" applyBorder="1">
      <alignment vertical="center"/>
    </xf>
    <xf numFmtId="180" fontId="13" fillId="0" borderId="7" xfId="2" applyNumberFormat="1" applyFont="1" applyBorder="1" applyAlignment="1">
      <alignment vertical="center"/>
    </xf>
    <xf numFmtId="180" fontId="13" fillId="0" borderId="8" xfId="2" applyNumberFormat="1" applyFont="1" applyBorder="1" applyAlignment="1">
      <alignment vertical="center"/>
    </xf>
    <xf numFmtId="180" fontId="13" fillId="0" borderId="10" xfId="2" applyNumberFormat="1" applyFont="1" applyBorder="1">
      <alignment vertical="center"/>
    </xf>
    <xf numFmtId="180" fontId="13" fillId="0" borderId="11" xfId="2" applyNumberFormat="1" applyFont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38" fontId="13" fillId="0" borderId="12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38" fontId="13" fillId="0" borderId="0" xfId="2" applyFont="1" applyBorder="1" applyAlignment="1">
      <alignment vertical="center" wrapText="1"/>
    </xf>
    <xf numFmtId="181" fontId="8" fillId="2" borderId="0" xfId="2" applyNumberFormat="1" applyFont="1" applyFill="1">
      <alignment vertical="center"/>
    </xf>
    <xf numFmtId="181" fontId="21" fillId="0" borderId="0" xfId="2" applyNumberFormat="1" applyFont="1" applyAlignment="1">
      <alignment vertical="center"/>
    </xf>
    <xf numFmtId="0" fontId="3" fillId="0" borderId="0" xfId="3"/>
    <xf numFmtId="38" fontId="2" fillId="0" borderId="3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 shrinkToFit="1"/>
    </xf>
    <xf numFmtId="38" fontId="2" fillId="0" borderId="14" xfId="2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10" xfId="2" applyFont="1" applyBorder="1">
      <alignment vertical="center"/>
    </xf>
    <xf numFmtId="38" fontId="2" fillId="0" borderId="12" xfId="2" applyFont="1" applyBorder="1">
      <alignment vertical="center"/>
    </xf>
    <xf numFmtId="180" fontId="2" fillId="0" borderId="16" xfId="2" applyNumberFormat="1" applyFont="1" applyBorder="1" applyAlignment="1">
      <alignment vertical="center"/>
    </xf>
    <xf numFmtId="180" fontId="2" fillId="0" borderId="17" xfId="2" applyNumberFormat="1" applyFont="1" applyBorder="1">
      <alignment vertical="center"/>
    </xf>
    <xf numFmtId="181" fontId="2" fillId="0" borderId="18" xfId="2" applyNumberFormat="1" applyFont="1" applyBorder="1" applyAlignment="1">
      <alignment horizontal="center" vertical="center"/>
    </xf>
    <xf numFmtId="181" fontId="2" fillId="2" borderId="19" xfId="2" applyNumberFormat="1" applyFont="1" applyFill="1" applyBorder="1">
      <alignment vertical="center"/>
    </xf>
    <xf numFmtId="181" fontId="2" fillId="2" borderId="20" xfId="2" applyNumberFormat="1" applyFont="1" applyFill="1" applyBorder="1">
      <alignment vertical="center"/>
    </xf>
    <xf numFmtId="181" fontId="2" fillId="2" borderId="21" xfId="2" applyNumberFormat="1" applyFont="1" applyFill="1" applyBorder="1">
      <alignment vertical="center"/>
    </xf>
    <xf numFmtId="181" fontId="2" fillId="0" borderId="22" xfId="2" applyNumberFormat="1" applyFont="1" applyBorder="1" applyAlignment="1">
      <alignment horizontal="center" vertical="center"/>
    </xf>
    <xf numFmtId="180" fontId="2" fillId="0" borderId="23" xfId="2" applyNumberFormat="1" applyFont="1" applyBorder="1">
      <alignment vertical="center"/>
    </xf>
    <xf numFmtId="180" fontId="2" fillId="0" borderId="16" xfId="2" applyNumberFormat="1" applyFont="1" applyBorder="1">
      <alignment vertical="center"/>
    </xf>
    <xf numFmtId="180" fontId="2" fillId="0" borderId="24" xfId="2" applyNumberFormat="1" applyFont="1" applyBorder="1">
      <alignment vertical="center"/>
    </xf>
    <xf numFmtId="180" fontId="2" fillId="0" borderId="25" xfId="2" applyNumberFormat="1" applyFont="1" applyBorder="1">
      <alignment vertical="center"/>
    </xf>
    <xf numFmtId="181" fontId="2" fillId="0" borderId="26" xfId="2" applyNumberFormat="1" applyFont="1" applyBorder="1" applyAlignment="1">
      <alignment horizontal="center" vertical="center"/>
    </xf>
    <xf numFmtId="181" fontId="2" fillId="0" borderId="27" xfId="2" applyNumberFormat="1" applyFont="1" applyBorder="1" applyAlignment="1">
      <alignment horizontal="center" vertical="center"/>
    </xf>
    <xf numFmtId="181" fontId="2" fillId="0" borderId="13" xfId="2" applyNumberFormat="1" applyFont="1" applyBorder="1" applyAlignment="1">
      <alignment horizontal="center" vertical="center"/>
    </xf>
    <xf numFmtId="181" fontId="2" fillId="0" borderId="28" xfId="2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38" fontId="2" fillId="0" borderId="0" xfId="2" applyFont="1">
      <alignment vertical="center"/>
    </xf>
    <xf numFmtId="38" fontId="2" fillId="0" borderId="0" xfId="2" applyFont="1" applyBorder="1" applyAlignment="1">
      <alignment horizontal="center" vertical="center"/>
    </xf>
    <xf numFmtId="180" fontId="2" fillId="0" borderId="0" xfId="2" applyNumberFormat="1" applyFont="1" applyBorder="1">
      <alignment vertical="center"/>
    </xf>
    <xf numFmtId="181" fontId="21" fillId="0" borderId="0" xfId="2" applyNumberFormat="1" applyFont="1">
      <alignment vertical="center"/>
    </xf>
    <xf numFmtId="181" fontId="21" fillId="0" borderId="0" xfId="2" applyNumberFormat="1" applyFont="1" applyBorder="1">
      <alignment vertical="center"/>
    </xf>
    <xf numFmtId="181" fontId="21" fillId="0" borderId="0" xfId="2" applyNumberFormat="1" applyFont="1" applyFill="1" applyBorder="1">
      <alignment vertical="center"/>
    </xf>
    <xf numFmtId="181" fontId="21" fillId="0" borderId="0" xfId="2" applyNumberFormat="1" applyFont="1" applyBorder="1" applyAlignment="1">
      <alignment horizontal="center" vertical="center"/>
    </xf>
    <xf numFmtId="10" fontId="21" fillId="0" borderId="0" xfId="1" applyNumberFormat="1" applyFont="1" applyBorder="1">
      <alignment vertical="center"/>
    </xf>
    <xf numFmtId="181" fontId="21" fillId="0" borderId="0" xfId="2" applyNumberFormat="1" applyFont="1" applyBorder="1" applyAlignment="1">
      <alignment vertical="center" wrapText="1"/>
    </xf>
    <xf numFmtId="181" fontId="21" fillId="2" borderId="0" xfId="2" applyNumberFormat="1" applyFont="1" applyFill="1">
      <alignment vertical="center"/>
    </xf>
    <xf numFmtId="181" fontId="21" fillId="2" borderId="0" xfId="2" applyNumberFormat="1" applyFont="1" applyFill="1" applyBorder="1">
      <alignment vertical="center"/>
    </xf>
    <xf numFmtId="181" fontId="21" fillId="2" borderId="0" xfId="2" applyNumberFormat="1" applyFont="1" applyFill="1" applyBorder="1" applyAlignment="1">
      <alignment vertical="center" wrapText="1"/>
    </xf>
    <xf numFmtId="181" fontId="21" fillId="0" borderId="0" xfId="2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181" fontId="21" fillId="0" borderId="0" xfId="2" applyNumberFormat="1" applyFont="1" applyAlignment="1">
      <alignment vertical="center" wrapText="1"/>
    </xf>
    <xf numFmtId="181" fontId="21" fillId="0" borderId="0" xfId="2" applyNumberFormat="1" applyFont="1" applyBorder="1" applyAlignment="1">
      <alignment horizontal="left" vertical="center" wrapText="1"/>
    </xf>
    <xf numFmtId="181" fontId="2" fillId="0" borderId="0" xfId="2" applyNumberFormat="1" applyFont="1">
      <alignment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14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horizontal="center" vertical="center"/>
    </xf>
    <xf numFmtId="181" fontId="2" fillId="0" borderId="0" xfId="2" applyNumberFormat="1" applyFont="1" applyFill="1" applyBorder="1" applyAlignment="1">
      <alignment horizontal="center" vertical="center"/>
    </xf>
    <xf numFmtId="181" fontId="2" fillId="0" borderId="30" xfId="2" applyNumberFormat="1" applyFont="1" applyBorder="1" applyAlignment="1">
      <alignment horizontal="center" vertical="center"/>
    </xf>
    <xf numFmtId="181" fontId="2" fillId="0" borderId="2" xfId="2" applyNumberFormat="1" applyFont="1" applyBorder="1">
      <alignment vertical="center"/>
    </xf>
    <xf numFmtId="181" fontId="2" fillId="0" borderId="31" xfId="2" applyNumberFormat="1" applyFont="1" applyBorder="1">
      <alignment vertical="center"/>
    </xf>
    <xf numFmtId="181" fontId="2" fillId="0" borderId="0" xfId="2" applyNumberFormat="1" applyFont="1" applyBorder="1">
      <alignment vertical="center"/>
    </xf>
    <xf numFmtId="181" fontId="2" fillId="0" borderId="32" xfId="2" applyNumberFormat="1" applyFont="1" applyBorder="1" applyAlignment="1">
      <alignment horizontal="center" vertical="center"/>
    </xf>
    <xf numFmtId="10" fontId="2" fillId="0" borderId="33" xfId="1" applyNumberFormat="1" applyFont="1" applyBorder="1">
      <alignment vertical="center"/>
    </xf>
    <xf numFmtId="10" fontId="2" fillId="0" borderId="34" xfId="1" applyNumberFormat="1" applyFont="1" applyBorder="1">
      <alignment vertical="center"/>
    </xf>
    <xf numFmtId="10" fontId="2" fillId="0" borderId="0" xfId="1" applyNumberFormat="1" applyFont="1" applyBorder="1">
      <alignment vertical="center"/>
    </xf>
    <xf numFmtId="181" fontId="2" fillId="0" borderId="0" xfId="2" applyNumberFormat="1" applyFont="1" applyAlignment="1">
      <alignment vertical="center"/>
    </xf>
    <xf numFmtId="181" fontId="2" fillId="2" borderId="0" xfId="2" applyNumberFormat="1" applyFont="1" applyFill="1">
      <alignment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2" borderId="35" xfId="2" applyNumberFormat="1" applyFont="1" applyFill="1" applyBorder="1" applyAlignment="1">
      <alignment horizontal="center" vertical="center"/>
    </xf>
    <xf numFmtId="181" fontId="2" fillId="2" borderId="36" xfId="2" applyNumberFormat="1" applyFont="1" applyFill="1" applyBorder="1" applyAlignment="1">
      <alignment horizontal="center" vertical="center"/>
    </xf>
    <xf numFmtId="181" fontId="2" fillId="2" borderId="37" xfId="2" applyNumberFormat="1" applyFont="1" applyFill="1" applyBorder="1" applyAlignment="1">
      <alignment horizontal="center" vertical="center"/>
    </xf>
    <xf numFmtId="181" fontId="2" fillId="2" borderId="0" xfId="2" applyNumberFormat="1" applyFont="1" applyFill="1" applyBorder="1">
      <alignment vertical="center"/>
    </xf>
    <xf numFmtId="181" fontId="2" fillId="2" borderId="1" xfId="2" applyNumberFormat="1" applyFont="1" applyFill="1" applyBorder="1">
      <alignment vertical="center"/>
    </xf>
    <xf numFmtId="181" fontId="2" fillId="2" borderId="15" xfId="2" applyNumberFormat="1" applyFont="1" applyFill="1" applyBorder="1">
      <alignment vertical="center"/>
    </xf>
    <xf numFmtId="181" fontId="2" fillId="2" borderId="38" xfId="2" applyNumberFormat="1" applyFont="1" applyFill="1" applyBorder="1">
      <alignment vertical="center"/>
    </xf>
    <xf numFmtId="181" fontId="2" fillId="2" borderId="39" xfId="2" applyNumberFormat="1" applyFont="1" applyFill="1" applyBorder="1">
      <alignment vertical="center"/>
    </xf>
    <xf numFmtId="181" fontId="2" fillId="2" borderId="40" xfId="2" applyNumberFormat="1" applyFont="1" applyFill="1" applyBorder="1">
      <alignment vertical="center"/>
    </xf>
    <xf numFmtId="181" fontId="2" fillId="2" borderId="41" xfId="2" applyNumberFormat="1" applyFont="1" applyFill="1" applyBorder="1">
      <alignment vertical="center"/>
    </xf>
    <xf numFmtId="181" fontId="2" fillId="2" borderId="16" xfId="2" applyNumberFormat="1" applyFont="1" applyFill="1" applyBorder="1">
      <alignment vertical="center"/>
    </xf>
    <xf numFmtId="181" fontId="2" fillId="2" borderId="24" xfId="2" applyNumberFormat="1" applyFont="1" applyFill="1" applyBorder="1">
      <alignment vertical="center"/>
    </xf>
    <xf numFmtId="181" fontId="2" fillId="2" borderId="17" xfId="2" applyNumberFormat="1" applyFont="1" applyFill="1" applyBorder="1">
      <alignment vertical="center"/>
    </xf>
    <xf numFmtId="38" fontId="21" fillId="0" borderId="0" xfId="2" applyFont="1" applyAlignment="1">
      <alignment vertical="center"/>
    </xf>
    <xf numFmtId="38" fontId="21" fillId="0" borderId="0" xfId="2" applyFont="1" applyBorder="1" applyAlignment="1">
      <alignment vertical="center"/>
    </xf>
    <xf numFmtId="38" fontId="21" fillId="0" borderId="0" xfId="2" applyFont="1" applyBorder="1" applyAlignment="1">
      <alignment horizontal="center" vertical="center"/>
    </xf>
    <xf numFmtId="38" fontId="21" fillId="0" borderId="0" xfId="2" applyFont="1" applyFill="1" applyBorder="1" applyAlignment="1">
      <alignment vertical="center"/>
    </xf>
    <xf numFmtId="38" fontId="21" fillId="0" borderId="42" xfId="2" applyFont="1" applyBorder="1" applyAlignment="1">
      <alignment horizontal="center" vertical="center"/>
    </xf>
    <xf numFmtId="38" fontId="21" fillId="0" borderId="42" xfId="2" applyFont="1" applyBorder="1" applyAlignment="1">
      <alignment vertical="center"/>
    </xf>
    <xf numFmtId="38" fontId="21" fillId="0" borderId="0" xfId="2" applyFont="1" applyFill="1" applyBorder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178" fontId="23" fillId="0" borderId="0" xfId="0" applyNumberFormat="1" applyFont="1" applyBorder="1" applyAlignment="1" applyProtection="1">
      <alignment vertical="center"/>
    </xf>
    <xf numFmtId="177" fontId="24" fillId="0" borderId="43" xfId="0" applyNumberFormat="1" applyFont="1" applyBorder="1" applyAlignment="1" applyProtection="1">
      <alignment horizontal="right" vertical="center"/>
      <protection locked="0"/>
    </xf>
    <xf numFmtId="177" fontId="24" fillId="0" borderId="44" xfId="0" applyNumberFormat="1" applyFont="1" applyBorder="1" applyAlignment="1" applyProtection="1">
      <alignment horizontal="right" vertical="center"/>
      <protection locked="0"/>
    </xf>
    <xf numFmtId="177" fontId="24" fillId="0" borderId="20" xfId="0" applyNumberFormat="1" applyFont="1" applyBorder="1" applyAlignment="1" applyProtection="1">
      <alignment vertical="center"/>
      <protection locked="0"/>
    </xf>
    <xf numFmtId="177" fontId="24" fillId="0" borderId="45" xfId="0" applyNumberFormat="1" applyFont="1" applyBorder="1" applyAlignment="1" applyProtection="1">
      <alignment vertical="center"/>
      <protection locked="0"/>
    </xf>
    <xf numFmtId="177" fontId="24" fillId="0" borderId="46" xfId="0" applyNumberFormat="1" applyFont="1" applyBorder="1" applyAlignment="1" applyProtection="1">
      <alignment horizontal="right" vertical="center"/>
      <protection locked="0"/>
    </xf>
    <xf numFmtId="177" fontId="24" fillId="0" borderId="47" xfId="0" applyNumberFormat="1" applyFont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 applyProtection="1">
      <alignment horizontal="center" vertical="center"/>
      <protection locked="0"/>
    </xf>
    <xf numFmtId="0" fontId="26" fillId="0" borderId="50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177" fontId="24" fillId="0" borderId="54" xfId="0" applyNumberFormat="1" applyFont="1" applyFill="1" applyBorder="1" applyAlignment="1" applyProtection="1">
      <alignment vertical="center"/>
      <protection locked="0"/>
    </xf>
    <xf numFmtId="178" fontId="24" fillId="0" borderId="1" xfId="0" applyNumberFormat="1" applyFont="1" applyBorder="1" applyAlignment="1" applyProtection="1">
      <alignment vertical="center"/>
    </xf>
    <xf numFmtId="178" fontId="24" fillId="0" borderId="55" xfId="0" applyNumberFormat="1" applyFont="1" applyBorder="1" applyAlignment="1" applyProtection="1">
      <alignment vertical="center"/>
    </xf>
    <xf numFmtId="177" fontId="24" fillId="0" borderId="12" xfId="0" applyNumberFormat="1" applyFont="1" applyBorder="1" applyAlignment="1" applyProtection="1">
      <alignment vertical="center"/>
      <protection locked="0"/>
    </xf>
    <xf numFmtId="178" fontId="24" fillId="0" borderId="2" xfId="0" applyNumberFormat="1" applyFont="1" applyBorder="1" applyAlignment="1" applyProtection="1">
      <alignment vertical="center"/>
    </xf>
    <xf numFmtId="178" fontId="24" fillId="0" borderId="56" xfId="0" applyNumberFormat="1" applyFont="1" applyBorder="1" applyAlignment="1" applyProtection="1">
      <alignment vertical="center"/>
    </xf>
    <xf numFmtId="178" fontId="24" fillId="0" borderId="57" xfId="0" applyNumberFormat="1" applyFont="1" applyBorder="1" applyAlignment="1" applyProtection="1">
      <alignment vertical="center"/>
    </xf>
    <xf numFmtId="177" fontId="24" fillId="0" borderId="31" xfId="0" applyNumberFormat="1" applyFont="1" applyBorder="1" applyAlignment="1" applyProtection="1">
      <alignment vertical="center"/>
      <protection locked="0"/>
    </xf>
    <xf numFmtId="177" fontId="24" fillId="0" borderId="43" xfId="0" applyNumberFormat="1" applyFont="1" applyBorder="1" applyAlignment="1" applyProtection="1">
      <alignment vertical="center"/>
    </xf>
    <xf numFmtId="177" fontId="24" fillId="0" borderId="44" xfId="0" applyNumberFormat="1" applyFont="1" applyBorder="1" applyAlignment="1" applyProtection="1">
      <alignment vertical="center"/>
    </xf>
    <xf numFmtId="177" fontId="24" fillId="0" borderId="46" xfId="0" applyNumberFormat="1" applyFont="1" applyBorder="1" applyAlignment="1" applyProtection="1">
      <alignment vertical="center"/>
    </xf>
    <xf numFmtId="178" fontId="24" fillId="0" borderId="4" xfId="0" applyNumberFormat="1" applyFont="1" applyBorder="1" applyAlignment="1" applyProtection="1">
      <alignment vertical="center"/>
    </xf>
    <xf numFmtId="178" fontId="24" fillId="0" borderId="58" xfId="0" applyNumberFormat="1" applyFont="1" applyBorder="1" applyAlignment="1" applyProtection="1">
      <alignment vertical="center"/>
    </xf>
    <xf numFmtId="178" fontId="24" fillId="0" borderId="59" xfId="0" applyNumberFormat="1" applyFont="1" applyBorder="1" applyAlignment="1" applyProtection="1">
      <alignment vertical="center"/>
    </xf>
    <xf numFmtId="177" fontId="24" fillId="0" borderId="60" xfId="0" applyNumberFormat="1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178" fontId="26" fillId="0" borderId="0" xfId="0" applyNumberFormat="1" applyFont="1" applyBorder="1" applyAlignment="1" applyProtection="1">
      <alignment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177" fontId="24" fillId="0" borderId="61" xfId="0" applyNumberFormat="1" applyFont="1" applyBorder="1" applyAlignment="1" applyProtection="1">
      <alignment horizontal="right" vertical="center"/>
      <protection locked="0"/>
    </xf>
    <xf numFmtId="177" fontId="24" fillId="0" borderId="20" xfId="0" applyNumberFormat="1" applyFont="1" applyBorder="1" applyAlignment="1" applyProtection="1">
      <alignment vertical="center"/>
    </xf>
    <xf numFmtId="177" fontId="24" fillId="0" borderId="2" xfId="0" applyNumberFormat="1" applyFont="1" applyBorder="1" applyAlignment="1" applyProtection="1">
      <alignment vertical="center"/>
      <protection locked="0"/>
    </xf>
    <xf numFmtId="177" fontId="24" fillId="0" borderId="2" xfId="0" applyNumberFormat="1" applyFont="1" applyBorder="1" applyAlignment="1" applyProtection="1">
      <alignment horizontal="right" vertical="center"/>
      <protection locked="0"/>
    </xf>
    <xf numFmtId="177" fontId="24" fillId="0" borderId="20" xfId="0" applyNumberFormat="1" applyFont="1" applyBorder="1" applyAlignment="1" applyProtection="1">
      <alignment vertical="center" shrinkToFit="1"/>
    </xf>
    <xf numFmtId="38" fontId="2" fillId="0" borderId="43" xfId="2" applyFont="1" applyBorder="1" applyAlignment="1">
      <alignment vertical="center"/>
    </xf>
    <xf numFmtId="179" fontId="2" fillId="0" borderId="43" xfId="2" applyNumberFormat="1" applyFont="1" applyBorder="1" applyAlignment="1">
      <alignment horizontal="right" vertical="center"/>
    </xf>
    <xf numFmtId="179" fontId="2" fillId="0" borderId="64" xfId="2" applyNumberFormat="1" applyFont="1" applyBorder="1" applyAlignment="1">
      <alignment horizontal="right" vertical="center"/>
    </xf>
    <xf numFmtId="38" fontId="2" fillId="0" borderId="43" xfId="2" applyFont="1" applyBorder="1" applyAlignment="1">
      <alignment horizontal="right" vertical="center"/>
    </xf>
    <xf numFmtId="38" fontId="16" fillId="0" borderId="0" xfId="2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63" xfId="2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38" fontId="2" fillId="0" borderId="2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horizontal="right" vertical="center"/>
    </xf>
    <xf numFmtId="179" fontId="2" fillId="0" borderId="65" xfId="2" applyNumberFormat="1" applyFont="1" applyBorder="1" applyAlignment="1">
      <alignment horizontal="right" vertical="center"/>
    </xf>
    <xf numFmtId="0" fontId="27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 shrinkToFit="1"/>
    </xf>
    <xf numFmtId="176" fontId="16" fillId="0" borderId="1" xfId="3" applyNumberFormat="1" applyFont="1" applyBorder="1" applyAlignment="1">
      <alignment horizontal="center" vertical="center"/>
    </xf>
    <xf numFmtId="0" fontId="16" fillId="0" borderId="1" xfId="3" applyNumberFormat="1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81" fontId="2" fillId="0" borderId="1" xfId="2" applyNumberFormat="1" applyFont="1" applyBorder="1" applyAlignment="1">
      <alignment horizontal="center" vertical="center"/>
    </xf>
    <xf numFmtId="181" fontId="2" fillId="0" borderId="10" xfId="2" applyNumberFormat="1" applyFont="1" applyBorder="1" applyAlignment="1">
      <alignment horizontal="center" vertical="center"/>
    </xf>
    <xf numFmtId="181" fontId="2" fillId="0" borderId="1" xfId="2" applyNumberFormat="1" applyFont="1" applyBorder="1">
      <alignment vertical="center"/>
    </xf>
    <xf numFmtId="181" fontId="2" fillId="0" borderId="66" xfId="2" applyNumberFormat="1" applyFont="1" applyBorder="1" applyAlignment="1">
      <alignment horizontal="center" vertical="center"/>
    </xf>
    <xf numFmtId="181" fontId="2" fillId="0" borderId="63" xfId="2" applyNumberFormat="1" applyFont="1" applyBorder="1">
      <alignment vertical="center"/>
    </xf>
    <xf numFmtId="181" fontId="2" fillId="0" borderId="35" xfId="2" applyNumberFormat="1" applyFont="1" applyBorder="1" applyAlignment="1">
      <alignment horizontal="center" vertical="center"/>
    </xf>
    <xf numFmtId="181" fontId="2" fillId="0" borderId="6" xfId="2" applyNumberFormat="1" applyFont="1" applyFill="1" applyBorder="1" applyAlignment="1">
      <alignment horizontal="center" vertical="center"/>
    </xf>
    <xf numFmtId="181" fontId="2" fillId="0" borderId="15" xfId="2" applyNumberFormat="1" applyFont="1" applyBorder="1" applyAlignment="1">
      <alignment vertical="center"/>
    </xf>
    <xf numFmtId="181" fontId="2" fillId="0" borderId="1" xfId="2" applyNumberFormat="1" applyFont="1" applyBorder="1" applyAlignment="1">
      <alignment vertical="center"/>
    </xf>
    <xf numFmtId="181" fontId="2" fillId="0" borderId="10" xfId="2" applyNumberFormat="1" applyFont="1" applyFill="1" applyBorder="1" applyAlignment="1">
      <alignment vertical="center"/>
    </xf>
    <xf numFmtId="181" fontId="2" fillId="0" borderId="7" xfId="2" applyNumberFormat="1" applyFont="1" applyBorder="1">
      <alignment vertical="center"/>
    </xf>
    <xf numFmtId="38" fontId="2" fillId="0" borderId="1" xfId="2" applyFont="1" applyFill="1" applyBorder="1" applyAlignment="1">
      <alignment vertical="center"/>
    </xf>
    <xf numFmtId="38" fontId="2" fillId="0" borderId="67" xfId="2" applyFont="1" applyFill="1" applyBorder="1" applyAlignment="1">
      <alignment horizontal="center" vertical="center"/>
    </xf>
    <xf numFmtId="38" fontId="2" fillId="0" borderId="67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0" xfId="2" applyFont="1" applyFill="1" applyBorder="1" applyAlignment="1">
      <alignment horizontal="center" vertical="center"/>
    </xf>
    <xf numFmtId="38" fontId="2" fillId="0" borderId="50" xfId="2" applyFont="1" applyBorder="1" applyAlignment="1">
      <alignment vertical="center"/>
    </xf>
    <xf numFmtId="38" fontId="2" fillId="0" borderId="68" xfId="2" applyFont="1" applyFill="1" applyBorder="1" applyAlignment="1">
      <alignment horizontal="center" vertical="center"/>
    </xf>
    <xf numFmtId="38" fontId="2" fillId="0" borderId="69" xfId="2" applyFont="1" applyBorder="1" applyAlignment="1">
      <alignment vertical="center"/>
    </xf>
    <xf numFmtId="38" fontId="2" fillId="0" borderId="67" xfId="2" applyFont="1" applyBorder="1" applyAlignment="1">
      <alignment horizontal="center" vertical="center"/>
    </xf>
    <xf numFmtId="38" fontId="2" fillId="0" borderId="39" xfId="2" applyFont="1" applyBorder="1" applyAlignment="1">
      <alignment vertical="center"/>
    </xf>
    <xf numFmtId="38" fontId="2" fillId="0" borderId="61" xfId="2" applyFont="1" applyBorder="1" applyAlignment="1">
      <alignment horizontal="center" vertical="center"/>
    </xf>
    <xf numFmtId="38" fontId="2" fillId="0" borderId="61" xfId="2" applyFont="1" applyBorder="1" applyAlignment="1">
      <alignment vertical="center"/>
    </xf>
    <xf numFmtId="38" fontId="2" fillId="0" borderId="68" xfId="2" applyFont="1" applyBorder="1" applyAlignment="1">
      <alignment horizontal="center" vertical="center"/>
    </xf>
    <xf numFmtId="0" fontId="27" fillId="0" borderId="43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176" fontId="16" fillId="0" borderId="43" xfId="3" applyNumberFormat="1" applyFont="1" applyBorder="1" applyAlignment="1">
      <alignment horizontal="center" vertical="center"/>
    </xf>
    <xf numFmtId="0" fontId="16" fillId="0" borderId="43" xfId="3" applyNumberFormat="1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176" fontId="16" fillId="0" borderId="2" xfId="3" applyNumberFormat="1" applyFont="1" applyBorder="1" applyAlignment="1">
      <alignment horizontal="center" vertical="center"/>
    </xf>
    <xf numFmtId="0" fontId="16" fillId="0" borderId="2" xfId="3" applyNumberFormat="1" applyFont="1" applyBorder="1" applyAlignment="1">
      <alignment horizontal="center" vertical="center"/>
    </xf>
    <xf numFmtId="0" fontId="3" fillId="0" borderId="2" xfId="3" applyBorder="1" applyAlignment="1">
      <alignment horizontal="center" vertical="center"/>
    </xf>
    <xf numFmtId="176" fontId="3" fillId="0" borderId="2" xfId="3" applyNumberFormat="1" applyFont="1" applyBorder="1" applyAlignment="1">
      <alignment horizontal="center" vertical="center"/>
    </xf>
    <xf numFmtId="0" fontId="25" fillId="0" borderId="46" xfId="0" applyFont="1" applyBorder="1" applyAlignment="1" applyProtection="1">
      <alignment vertical="center"/>
      <protection locked="0"/>
    </xf>
    <xf numFmtId="177" fontId="24" fillId="0" borderId="43" xfId="0" applyNumberFormat="1" applyFont="1" applyBorder="1" applyAlignment="1" applyProtection="1">
      <alignment vertical="center" shrinkToFit="1"/>
    </xf>
    <xf numFmtId="177" fontId="24" fillId="0" borderId="2" xfId="0" applyNumberFormat="1" applyFont="1" applyBorder="1" applyAlignment="1" applyProtection="1">
      <alignment vertical="center"/>
    </xf>
    <xf numFmtId="181" fontId="2" fillId="0" borderId="70" xfId="2" applyNumberFormat="1" applyFont="1" applyBorder="1" applyAlignment="1">
      <alignment horizontal="center" vertical="center"/>
    </xf>
    <xf numFmtId="181" fontId="2" fillId="2" borderId="71" xfId="2" applyNumberFormat="1" applyFont="1" applyFill="1" applyBorder="1">
      <alignment vertical="center"/>
    </xf>
    <xf numFmtId="180" fontId="2" fillId="0" borderId="72" xfId="2" applyNumberFormat="1" applyFont="1" applyBorder="1">
      <alignment vertical="center"/>
    </xf>
    <xf numFmtId="181" fontId="8" fillId="0" borderId="73" xfId="2" applyNumberFormat="1" applyFont="1" applyBorder="1" applyAlignment="1">
      <alignment horizontal="center" vertical="center"/>
    </xf>
    <xf numFmtId="181" fontId="8" fillId="0" borderId="74" xfId="2" applyNumberFormat="1" applyFont="1" applyBorder="1">
      <alignment vertical="center"/>
    </xf>
    <xf numFmtId="181" fontId="8" fillId="0" borderId="75" xfId="2" applyNumberFormat="1" applyFont="1" applyBorder="1">
      <alignment vertical="center"/>
    </xf>
    <xf numFmtId="0" fontId="3" fillId="0" borderId="1" xfId="3" applyBorder="1" applyAlignment="1">
      <alignment horizontal="left" vertical="center"/>
    </xf>
    <xf numFmtId="38" fontId="2" fillId="0" borderId="39" xfId="2" applyFont="1" applyFill="1" applyBorder="1" applyAlignment="1">
      <alignment vertical="center"/>
    </xf>
    <xf numFmtId="0" fontId="3" fillId="0" borderId="2" xfId="3" applyBorder="1" applyAlignment="1">
      <alignment horizontal="left" vertical="center"/>
    </xf>
    <xf numFmtId="181" fontId="2" fillId="0" borderId="1" xfId="2" applyNumberFormat="1" applyFont="1" applyFill="1" applyBorder="1">
      <alignment vertical="center"/>
    </xf>
    <xf numFmtId="181" fontId="2" fillId="0" borderId="10" xfId="2" applyNumberFormat="1" applyFont="1" applyFill="1" applyBorder="1">
      <alignment vertical="center"/>
    </xf>
    <xf numFmtId="181" fontId="2" fillId="0" borderId="77" xfId="2" applyNumberFormat="1" applyFont="1" applyFill="1" applyBorder="1">
      <alignment vertical="center"/>
    </xf>
    <xf numFmtId="0" fontId="27" fillId="0" borderId="1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 shrinkToFit="1"/>
    </xf>
    <xf numFmtId="38" fontId="2" fillId="0" borderId="0" xfId="2" applyFont="1" applyBorder="1" applyAlignment="1">
      <alignment vertical="center"/>
    </xf>
    <xf numFmtId="181" fontId="2" fillId="0" borderId="0" xfId="2" applyNumberFormat="1" applyFont="1" applyFill="1">
      <alignment vertical="center"/>
    </xf>
    <xf numFmtId="181" fontId="21" fillId="0" borderId="0" xfId="2" applyNumberFormat="1" applyFont="1" applyFill="1">
      <alignment vertical="center"/>
    </xf>
    <xf numFmtId="181" fontId="21" fillId="0" borderId="0" xfId="2" applyNumberFormat="1" applyFont="1" applyFill="1" applyBorder="1" applyAlignment="1">
      <alignment horizontal="center" vertical="center" wrapText="1"/>
    </xf>
    <xf numFmtId="181" fontId="2" fillId="0" borderId="77" xfId="2" applyNumberFormat="1" applyFont="1" applyFill="1" applyBorder="1" applyAlignment="1">
      <alignment horizontal="center" vertical="center"/>
    </xf>
    <xf numFmtId="181" fontId="2" fillId="0" borderId="10" xfId="2" applyNumberFormat="1" applyFont="1" applyFill="1" applyBorder="1" applyAlignment="1">
      <alignment horizontal="center" vertical="center"/>
    </xf>
    <xf numFmtId="181" fontId="2" fillId="0" borderId="78" xfId="2" applyNumberFormat="1" applyFont="1" applyFill="1" applyBorder="1" applyAlignment="1">
      <alignment horizontal="center" vertical="center" wrapText="1"/>
    </xf>
    <xf numFmtId="181" fontId="2" fillId="0" borderId="63" xfId="2" applyNumberFormat="1" applyFont="1" applyFill="1" applyBorder="1" applyAlignment="1">
      <alignment horizontal="center" vertical="center" wrapText="1"/>
    </xf>
    <xf numFmtId="181" fontId="21" fillId="0" borderId="0" xfId="2" applyNumberFormat="1" applyFont="1" applyFill="1" applyBorder="1" applyAlignment="1">
      <alignment vertical="center" wrapText="1"/>
    </xf>
    <xf numFmtId="181" fontId="2" fillId="0" borderId="78" xfId="2" applyNumberFormat="1" applyFont="1" applyFill="1" applyBorder="1" applyAlignment="1">
      <alignment vertical="center" wrapText="1"/>
    </xf>
    <xf numFmtId="181" fontId="2" fillId="0" borderId="63" xfId="2" applyNumberFormat="1" applyFont="1" applyFill="1" applyBorder="1" applyAlignment="1">
      <alignment vertical="center" wrapText="1"/>
    </xf>
    <xf numFmtId="181" fontId="21" fillId="0" borderId="0" xfId="2" applyNumberFormat="1" applyFont="1" applyFill="1" applyBorder="1" applyAlignment="1">
      <alignment vertical="center"/>
    </xf>
    <xf numFmtId="181" fontId="21" fillId="0" borderId="0" xfId="2" applyNumberFormat="1" applyFont="1" applyFill="1" applyBorder="1" applyAlignment="1">
      <alignment horizontal="left" vertical="center" wrapText="1"/>
    </xf>
    <xf numFmtId="181" fontId="2" fillId="2" borderId="63" xfId="2" applyNumberFormat="1" applyFont="1" applyFill="1" applyBorder="1">
      <alignment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13" fillId="0" borderId="0" xfId="0" applyFont="1" applyFill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 shrinkToFit="1"/>
    </xf>
    <xf numFmtId="180" fontId="13" fillId="0" borderId="5" xfId="0" applyNumberFormat="1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38" fontId="2" fillId="0" borderId="29" xfId="2" applyFont="1" applyFill="1" applyBorder="1" applyAlignment="1">
      <alignment horizontal="center" vertical="center"/>
    </xf>
    <xf numFmtId="38" fontId="2" fillId="0" borderId="82" xfId="2" applyFont="1" applyFill="1" applyBorder="1" applyAlignment="1">
      <alignment horizontal="center" vertical="center"/>
    </xf>
    <xf numFmtId="38" fontId="2" fillId="0" borderId="32" xfId="2" applyFont="1" applyFill="1" applyBorder="1" applyAlignment="1">
      <alignment horizontal="center" vertical="center"/>
    </xf>
    <xf numFmtId="38" fontId="13" fillId="0" borderId="4" xfId="2" applyFont="1" applyBorder="1">
      <alignment vertical="center"/>
    </xf>
    <xf numFmtId="38" fontId="13" fillId="0" borderId="11" xfId="2" applyFont="1" applyBorder="1">
      <alignment vertical="center"/>
    </xf>
    <xf numFmtId="38" fontId="13" fillId="0" borderId="8" xfId="2" applyFont="1" applyBorder="1">
      <alignment vertical="center"/>
    </xf>
    <xf numFmtId="0" fontId="13" fillId="0" borderId="83" xfId="0" applyFont="1" applyFill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0" borderId="84" xfId="0" applyFont="1" applyBorder="1">
      <alignment vertical="center"/>
    </xf>
    <xf numFmtId="0" fontId="13" fillId="0" borderId="85" xfId="0" applyFont="1" applyBorder="1">
      <alignment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2" borderId="52" xfId="2" applyNumberFormat="1" applyFont="1" applyFill="1" applyBorder="1" applyAlignment="1">
      <alignment horizontal="center" vertical="center"/>
    </xf>
    <xf numFmtId="181" fontId="17" fillId="0" borderId="66" xfId="2" applyNumberFormat="1" applyFont="1" applyBorder="1" applyAlignment="1">
      <alignment horizontal="center" vertical="center"/>
    </xf>
    <xf numFmtId="38" fontId="2" fillId="0" borderId="51" xfId="2" applyFont="1" applyBorder="1" applyAlignment="1">
      <alignment horizontal="center" vertical="center"/>
    </xf>
    <xf numFmtId="38" fontId="2" fillId="0" borderId="20" xfId="2" applyFont="1" applyBorder="1" applyAlignment="1">
      <alignment horizontal="right" vertical="center"/>
    </xf>
    <xf numFmtId="179" fontId="2" fillId="0" borderId="20" xfId="2" applyNumberFormat="1" applyFont="1" applyBorder="1" applyAlignment="1">
      <alignment horizontal="right" vertical="center"/>
    </xf>
    <xf numFmtId="179" fontId="2" fillId="0" borderId="100" xfId="2" applyNumberFormat="1" applyFont="1" applyBorder="1" applyAlignment="1">
      <alignment horizontal="right" vertical="center"/>
    </xf>
    <xf numFmtId="0" fontId="27" fillId="0" borderId="76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1" fontId="2" fillId="2" borderId="52" xfId="2" applyNumberFormat="1" applyFont="1" applyFill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0" borderId="101" xfId="2" applyNumberFormat="1" applyFont="1" applyBorder="1">
      <alignment vertical="center"/>
    </xf>
    <xf numFmtId="10" fontId="2" fillId="0" borderId="120" xfId="1" applyNumberFormat="1" applyFont="1" applyBorder="1">
      <alignment vertical="center"/>
    </xf>
    <xf numFmtId="181" fontId="2" fillId="0" borderId="9" xfId="2" applyNumberFormat="1" applyFont="1" applyBorder="1" applyAlignment="1">
      <alignment horizontal="center" vertical="center"/>
    </xf>
    <xf numFmtId="38" fontId="31" fillId="0" borderId="1" xfId="2" applyFont="1" applyBorder="1">
      <alignment vertical="center"/>
    </xf>
    <xf numFmtId="181" fontId="2" fillId="0" borderId="121" xfId="2" applyNumberFormat="1" applyFont="1" applyBorder="1">
      <alignment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38" fontId="2" fillId="0" borderId="53" xfId="2" applyFont="1" applyBorder="1" applyAlignment="1">
      <alignment horizontal="center" vertical="center"/>
    </xf>
    <xf numFmtId="181" fontId="2" fillId="0" borderId="5" xfId="2" applyNumberFormat="1" applyFont="1" applyBorder="1" applyAlignment="1">
      <alignment horizontal="center" vertical="center"/>
    </xf>
    <xf numFmtId="181" fontId="2" fillId="0" borderId="4" xfId="2" applyNumberFormat="1" applyFont="1" applyFill="1" applyBorder="1">
      <alignment vertical="center"/>
    </xf>
    <xf numFmtId="181" fontId="2" fillId="0" borderId="11" xfId="2" applyNumberFormat="1" applyFont="1" applyFill="1" applyBorder="1">
      <alignment vertical="center"/>
    </xf>
    <xf numFmtId="181" fontId="2" fillId="0" borderId="79" xfId="2" applyNumberFormat="1" applyFont="1" applyFill="1" applyBorder="1">
      <alignment vertical="center"/>
    </xf>
    <xf numFmtId="181" fontId="2" fillId="0" borderId="122" xfId="2" applyNumberFormat="1" applyFont="1" applyFill="1" applyBorder="1" applyAlignment="1">
      <alignment vertical="center" wrapText="1"/>
    </xf>
    <xf numFmtId="181" fontId="2" fillId="0" borderId="123" xfId="2" applyNumberFormat="1" applyFont="1" applyFill="1" applyBorder="1" applyAlignment="1">
      <alignment vertical="center" wrapText="1"/>
    </xf>
    <xf numFmtId="181" fontId="2" fillId="0" borderId="4" xfId="2" applyNumberFormat="1" applyFont="1" applyBorder="1">
      <alignment vertical="center"/>
    </xf>
    <xf numFmtId="181" fontId="2" fillId="0" borderId="123" xfId="2" applyNumberFormat="1" applyFont="1" applyBorder="1">
      <alignment vertical="center"/>
    </xf>
    <xf numFmtId="38" fontId="2" fillId="0" borderId="32" xfId="2" applyFont="1" applyBorder="1" applyAlignment="1">
      <alignment horizontal="center" vertical="center"/>
    </xf>
    <xf numFmtId="38" fontId="2" fillId="0" borderId="33" xfId="2" applyFont="1" applyBorder="1" applyAlignment="1">
      <alignment horizontal="right" vertical="center"/>
    </xf>
    <xf numFmtId="179" fontId="2" fillId="0" borderId="33" xfId="2" applyNumberFormat="1" applyFont="1" applyBorder="1" applyAlignment="1">
      <alignment horizontal="right" vertical="center"/>
    </xf>
    <xf numFmtId="179" fontId="2" fillId="0" borderId="125" xfId="2" applyNumberFormat="1" applyFont="1" applyBorder="1" applyAlignment="1">
      <alignment horizontal="right" vertical="center"/>
    </xf>
    <xf numFmtId="0" fontId="29" fillId="0" borderId="103" xfId="0" applyFont="1" applyFill="1" applyBorder="1" applyAlignment="1">
      <alignment horizontal="center" vertical="center" shrinkToFit="1"/>
    </xf>
    <xf numFmtId="0" fontId="29" fillId="0" borderId="104" xfId="0" applyFont="1" applyFill="1" applyBorder="1" applyAlignment="1">
      <alignment horizontal="center" vertical="center" shrinkToFit="1"/>
    </xf>
    <xf numFmtId="0" fontId="29" fillId="0" borderId="105" xfId="0" applyFont="1" applyFill="1" applyBorder="1" applyAlignment="1">
      <alignment horizontal="center" vertical="center" shrinkToFit="1"/>
    </xf>
    <xf numFmtId="0" fontId="29" fillId="0" borderId="106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107" xfId="0" applyFont="1" applyFill="1" applyBorder="1" applyAlignment="1">
      <alignment horizontal="center" vertical="center" shrinkToFit="1"/>
    </xf>
    <xf numFmtId="38" fontId="28" fillId="0" borderId="108" xfId="2" applyFont="1" applyFill="1" applyBorder="1" applyAlignment="1">
      <alignment horizontal="right" vertical="center" shrinkToFit="1"/>
    </xf>
    <xf numFmtId="38" fontId="28" fillId="0" borderId="110" xfId="2" applyFont="1" applyFill="1" applyBorder="1" applyAlignment="1">
      <alignment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38" fontId="28" fillId="0" borderId="112" xfId="2" applyFont="1" applyFill="1" applyBorder="1" applyAlignment="1">
      <alignment horizontal="right" vertical="center" shrinkToFit="1"/>
    </xf>
    <xf numFmtId="38" fontId="28" fillId="0" borderId="109" xfId="2" applyFont="1" applyFill="1" applyBorder="1" applyAlignment="1">
      <alignment horizontal="right" vertical="center" shrinkToFit="1"/>
    </xf>
    <xf numFmtId="38" fontId="28" fillId="0" borderId="113" xfId="2" applyFont="1" applyFill="1" applyBorder="1" applyAlignment="1">
      <alignment horizontal="right" vertical="center" shrinkToFit="1"/>
    </xf>
    <xf numFmtId="38" fontId="28" fillId="0" borderId="114" xfId="2" applyFont="1" applyFill="1" applyBorder="1" applyAlignment="1">
      <alignment vertical="center" shrinkToFit="1"/>
    </xf>
    <xf numFmtId="0" fontId="29" fillId="0" borderId="115" xfId="0" applyFont="1" applyFill="1" applyBorder="1" applyAlignment="1">
      <alignment horizontal="center" vertical="center" shrinkToFit="1"/>
    </xf>
    <xf numFmtId="38" fontId="28" fillId="0" borderId="116" xfId="2" applyFont="1" applyFill="1" applyBorder="1" applyAlignment="1">
      <alignment horizontal="right" vertical="center" shrinkToFit="1"/>
    </xf>
    <xf numFmtId="38" fontId="28" fillId="0" borderId="117" xfId="2" applyFont="1" applyFill="1" applyBorder="1" applyAlignment="1">
      <alignment horizontal="right" vertical="center" shrinkToFit="1"/>
    </xf>
    <xf numFmtId="38" fontId="28" fillId="0" borderId="118" xfId="2" applyFont="1" applyFill="1" applyBorder="1" applyAlignment="1">
      <alignment horizontal="right" vertical="center" shrinkToFit="1"/>
    </xf>
    <xf numFmtId="38" fontId="28" fillId="0" borderId="119" xfId="2" applyFont="1" applyFill="1" applyBorder="1" applyAlignment="1">
      <alignment vertical="center" shrinkToFit="1"/>
    </xf>
    <xf numFmtId="0" fontId="11" fillId="0" borderId="0" xfId="0" applyFont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 shrinkToFit="1"/>
    </xf>
    <xf numFmtId="38" fontId="28" fillId="0" borderId="0" xfId="2" applyFont="1" applyFill="1" applyBorder="1" applyAlignment="1">
      <alignment horizontal="right" vertical="center" shrinkToFit="1"/>
    </xf>
    <xf numFmtId="38" fontId="28" fillId="0" borderId="0" xfId="2" applyFont="1" applyFill="1" applyBorder="1" applyAlignment="1">
      <alignment vertical="center" shrinkToFi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38" fontId="2" fillId="0" borderId="124" xfId="2" applyFont="1" applyBorder="1" applyAlignment="1">
      <alignment horizontal="left" vertical="center"/>
    </xf>
    <xf numFmtId="181" fontId="2" fillId="0" borderId="0" xfId="2" applyNumberFormat="1" applyFont="1" applyAlignment="1">
      <alignment horizontal="left" vertical="center"/>
    </xf>
    <xf numFmtId="181" fontId="2" fillId="0" borderId="0" xfId="2" applyNumberFormat="1" applyFont="1" applyFill="1" applyAlignment="1">
      <alignment horizontal="left" vertical="center"/>
    </xf>
    <xf numFmtId="181" fontId="2" fillId="2" borderId="29" xfId="2" applyNumberFormat="1" applyFont="1" applyFill="1" applyBorder="1" applyAlignment="1">
      <alignment horizontal="center"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88" xfId="2" applyNumberFormat="1" applyFont="1" applyFill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2" borderId="86" xfId="2" applyNumberFormat="1" applyFont="1" applyFill="1" applyBorder="1" applyAlignment="1">
      <alignment horizontal="center" vertical="center"/>
    </xf>
    <xf numFmtId="181" fontId="2" fillId="2" borderId="16" xfId="2" applyNumberFormat="1" applyFont="1" applyFill="1" applyBorder="1" applyAlignment="1">
      <alignment horizontal="center" vertical="center"/>
    </xf>
    <xf numFmtId="181" fontId="21" fillId="0" borderId="0" xfId="2" applyNumberFormat="1" applyFont="1" applyBorder="1" applyAlignment="1">
      <alignment horizontal="left" vertical="center" wrapText="1"/>
    </xf>
    <xf numFmtId="181" fontId="2" fillId="2" borderId="52" xfId="2" applyNumberFormat="1" applyFont="1" applyFill="1" applyBorder="1" applyAlignment="1">
      <alignment horizontal="center" vertical="center"/>
    </xf>
    <xf numFmtId="181" fontId="2" fillId="2" borderId="1" xfId="2" applyNumberFormat="1" applyFont="1" applyFill="1" applyBorder="1" applyAlignment="1">
      <alignment horizontal="center" vertical="center"/>
    </xf>
    <xf numFmtId="181" fontId="2" fillId="2" borderId="83" xfId="2" applyNumberFormat="1" applyFont="1" applyFill="1" applyBorder="1" applyAlignment="1">
      <alignment horizontal="center" vertical="center"/>
    </xf>
    <xf numFmtId="181" fontId="2" fillId="2" borderId="39" xfId="2" applyNumberFormat="1" applyFont="1" applyFill="1" applyBorder="1" applyAlignment="1">
      <alignment horizontal="center" vertical="center"/>
    </xf>
    <xf numFmtId="181" fontId="2" fillId="0" borderId="87" xfId="2" applyNumberFormat="1" applyFont="1" applyFill="1" applyBorder="1" applyAlignment="1">
      <alignment horizontal="center" vertical="center" wrapText="1"/>
    </xf>
    <xf numFmtId="181" fontId="2" fillId="0" borderId="70" xfId="2" applyNumberFormat="1" applyFont="1" applyFill="1" applyBorder="1" applyAlignment="1">
      <alignment horizontal="center" vertical="center" wrapText="1"/>
    </xf>
    <xf numFmtId="38" fontId="2" fillId="0" borderId="46" xfId="2" applyFont="1" applyBorder="1" applyAlignment="1">
      <alignment horizontal="center" vertical="center"/>
    </xf>
    <xf numFmtId="38" fontId="2" fillId="0" borderId="93" xfId="2" applyFont="1" applyBorder="1" applyAlignment="1">
      <alignment horizontal="center" vertical="center" wrapText="1"/>
    </xf>
    <xf numFmtId="38" fontId="2" fillId="0" borderId="64" xfId="2" applyFont="1" applyBorder="1" applyAlignment="1">
      <alignment horizontal="center" vertical="center" wrapText="1"/>
    </xf>
    <xf numFmtId="38" fontId="2" fillId="0" borderId="13" xfId="2" applyFont="1" applyBorder="1" applyAlignment="1">
      <alignment horizontal="center" vertical="center" wrapText="1"/>
    </xf>
    <xf numFmtId="38" fontId="2" fillId="0" borderId="43" xfId="2" applyFont="1" applyBorder="1" applyAlignment="1">
      <alignment horizontal="center" vertical="center" wrapText="1"/>
    </xf>
    <xf numFmtId="38" fontId="21" fillId="0" borderId="0" xfId="2" applyFont="1" applyBorder="1" applyAlignment="1">
      <alignment horizontal="center" vertical="center"/>
    </xf>
    <xf numFmtId="38" fontId="2" fillId="0" borderId="0" xfId="2" applyFont="1" applyBorder="1" applyAlignment="1">
      <alignment horizontal="left" vertical="center"/>
    </xf>
    <xf numFmtId="38" fontId="17" fillId="0" borderId="40" xfId="2" applyFont="1" applyBorder="1" applyAlignment="1">
      <alignment horizontal="left" vertical="center" wrapText="1"/>
    </xf>
    <xf numFmtId="38" fontId="2" fillId="0" borderId="89" xfId="2" applyFont="1" applyBorder="1" applyAlignment="1">
      <alignment horizontal="left" vertical="center"/>
    </xf>
    <xf numFmtId="38" fontId="2" fillId="0" borderId="90" xfId="2" applyFont="1" applyBorder="1" applyAlignment="1">
      <alignment horizontal="left" vertical="center"/>
    </xf>
    <xf numFmtId="38" fontId="2" fillId="0" borderId="41" xfId="2" applyFont="1" applyBorder="1" applyAlignment="1">
      <alignment horizontal="left" vertical="center"/>
    </xf>
    <xf numFmtId="38" fontId="2" fillId="0" borderId="91" xfId="2" applyFont="1" applyBorder="1" applyAlignment="1">
      <alignment horizontal="left" vertical="center"/>
    </xf>
    <xf numFmtId="38" fontId="2" fillId="0" borderId="81" xfId="2" applyFont="1" applyBorder="1" applyAlignment="1">
      <alignment horizontal="left" vertical="center"/>
    </xf>
    <xf numFmtId="38" fontId="2" fillId="0" borderId="46" xfId="2" applyFont="1" applyBorder="1" applyAlignment="1">
      <alignment horizontal="left" vertical="center"/>
    </xf>
    <xf numFmtId="38" fontId="2" fillId="0" borderId="80" xfId="2" applyFont="1" applyBorder="1" applyAlignment="1">
      <alignment horizontal="left" vertical="center"/>
    </xf>
    <xf numFmtId="38" fontId="2" fillId="0" borderId="48" xfId="2" applyFont="1" applyBorder="1" applyAlignment="1">
      <alignment horizontal="center" vertical="center"/>
    </xf>
    <xf numFmtId="38" fontId="2" fillId="0" borderId="92" xfId="2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26" fillId="0" borderId="94" xfId="0" applyFont="1" applyBorder="1" applyAlignment="1" applyProtection="1">
      <alignment horizontal="center" vertical="center"/>
      <protection locked="0"/>
    </xf>
    <xf numFmtId="178" fontId="25" fillId="0" borderId="46" xfId="0" applyNumberFormat="1" applyFont="1" applyBorder="1" applyAlignment="1" applyProtection="1">
      <alignment horizontal="left" vertical="center"/>
    </xf>
    <xf numFmtId="0" fontId="26" fillId="0" borderId="95" xfId="0" applyFont="1" applyBorder="1" applyAlignment="1" applyProtection="1">
      <alignment horizontal="center" vertical="center"/>
      <protection locked="0"/>
    </xf>
    <xf numFmtId="0" fontId="26" fillId="0" borderId="96" xfId="0" applyFont="1" applyBorder="1" applyAlignment="1" applyProtection="1">
      <alignment horizontal="center" vertical="center"/>
      <protection locked="0"/>
    </xf>
    <xf numFmtId="0" fontId="26" fillId="0" borderId="97" xfId="0" applyFont="1" applyBorder="1" applyAlignment="1" applyProtection="1">
      <alignment horizontal="center" vertical="center"/>
      <protection locked="0"/>
    </xf>
    <xf numFmtId="0" fontId="26" fillId="0" borderId="98" xfId="0" applyFont="1" applyBorder="1" applyAlignment="1" applyProtection="1">
      <alignment horizontal="center" vertical="center"/>
      <protection locked="0"/>
    </xf>
    <xf numFmtId="177" fontId="25" fillId="0" borderId="1" xfId="0" applyNumberFormat="1" applyFont="1" applyBorder="1" applyAlignment="1" applyProtection="1">
      <alignment horizontal="right" vertical="center"/>
    </xf>
    <xf numFmtId="38" fontId="25" fillId="0" borderId="20" xfId="2" applyFont="1" applyBorder="1" applyAlignment="1" applyProtection="1">
      <alignment horizontal="right" vertical="center"/>
    </xf>
    <xf numFmtId="38" fontId="25" fillId="0" borderId="15" xfId="2" applyFont="1" applyBorder="1" applyAlignment="1" applyProtection="1">
      <alignment horizontal="right" vertical="center"/>
      <protection locked="0"/>
    </xf>
    <xf numFmtId="38" fontId="25" fillId="0" borderId="77" xfId="2" applyFont="1" applyBorder="1" applyAlignment="1" applyProtection="1">
      <alignment horizontal="right" vertical="center"/>
      <protection locked="0"/>
    </xf>
    <xf numFmtId="177" fontId="25" fillId="0" borderId="2" xfId="0" applyNumberFormat="1" applyFont="1" applyBorder="1" applyAlignment="1" applyProtection="1">
      <alignment horizontal="right" vertical="center"/>
    </xf>
    <xf numFmtId="177" fontId="25" fillId="0" borderId="43" xfId="0" applyNumberFormat="1" applyFont="1" applyBorder="1" applyAlignment="1" applyProtection="1">
      <alignment horizontal="right" vertical="center"/>
    </xf>
    <xf numFmtId="178" fontId="24" fillId="0" borderId="81" xfId="0" applyNumberFormat="1" applyFont="1" applyBorder="1" applyAlignment="1" applyProtection="1">
      <alignment horizontal="center" vertical="center"/>
    </xf>
    <xf numFmtId="178" fontId="24" fillId="0" borderId="80" xfId="0" applyNumberFormat="1" applyFont="1" applyBorder="1" applyAlignment="1" applyProtection="1">
      <alignment horizontal="center" vertical="center"/>
    </xf>
    <xf numFmtId="38" fontId="25" fillId="0" borderId="101" xfId="2" applyFont="1" applyBorder="1" applyAlignment="1" applyProtection="1">
      <alignment horizontal="right" vertical="center"/>
      <protection locked="0"/>
    </xf>
    <xf numFmtId="38" fontId="25" fillId="0" borderId="102" xfId="2" applyFont="1" applyBorder="1" applyAlignment="1" applyProtection="1">
      <alignment horizontal="right" vertical="center"/>
      <protection locked="0"/>
    </xf>
    <xf numFmtId="0" fontId="27" fillId="0" borderId="99" xfId="3" applyFont="1" applyBorder="1" applyAlignment="1">
      <alignment horizontal="center" vertical="center"/>
    </xf>
    <xf numFmtId="0" fontId="27" fillId="0" borderId="47" xfId="3" applyFont="1" applyBorder="1" applyAlignment="1">
      <alignment horizontal="center" vertical="center"/>
    </xf>
    <xf numFmtId="0" fontId="27" fillId="0" borderId="76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 shrinkToFit="1"/>
    </xf>
    <xf numFmtId="0" fontId="27" fillId="0" borderId="46" xfId="3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39" xfId="3" applyFont="1" applyBorder="1" applyAlignment="1">
      <alignment horizontal="center" vertical="center" wrapText="1"/>
    </xf>
    <xf numFmtId="0" fontId="3" fillId="0" borderId="43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 shrinkToFit="1"/>
    </xf>
    <xf numFmtId="0" fontId="17" fillId="0" borderId="1" xfId="3" applyFont="1" applyBorder="1" applyAlignment="1">
      <alignment horizontal="center" vertical="center" wrapText="1" shrinkToFit="1"/>
    </xf>
    <xf numFmtId="0" fontId="16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38" fontId="0" fillId="0" borderId="124" xfId="2" applyFont="1" applyBorder="1" applyAlignment="1">
      <alignment horizontal="left" vertical="center" shrinkToFit="1"/>
    </xf>
    <xf numFmtId="38" fontId="0" fillId="0" borderId="124" xfId="2" applyFont="1" applyBorder="1" applyAlignment="1">
      <alignment horizontal="right" vertical="center" shrinkToFit="1"/>
    </xf>
    <xf numFmtId="38" fontId="0" fillId="0" borderId="0" xfId="2" applyFont="1" applyAlignment="1">
      <alignment vertical="center" shrinkToFit="1"/>
    </xf>
    <xf numFmtId="38" fontId="0" fillId="0" borderId="124" xfId="2" applyFont="1" applyBorder="1" applyAlignment="1">
      <alignment horizontal="right" vertical="center" shrinkToFit="1"/>
    </xf>
    <xf numFmtId="38" fontId="0" fillId="0" borderId="48" xfId="2" applyFont="1" applyBorder="1" applyAlignment="1">
      <alignment horizontal="center" vertical="center" shrinkToFit="1"/>
    </xf>
    <xf numFmtId="38" fontId="0" fillId="0" borderId="13" xfId="2" applyFont="1" applyBorder="1" applyAlignment="1">
      <alignment horizontal="center" vertical="center" shrinkToFit="1"/>
    </xf>
    <xf numFmtId="38" fontId="0" fillId="0" borderId="3" xfId="2" applyFont="1" applyBorder="1" applyAlignment="1">
      <alignment horizontal="center" vertical="center" shrinkToFit="1"/>
    </xf>
    <xf numFmtId="38" fontId="0" fillId="0" borderId="66" xfId="2" applyFont="1" applyBorder="1" applyAlignment="1">
      <alignment horizontal="center" vertical="center" shrinkToFit="1"/>
    </xf>
    <xf numFmtId="38" fontId="0" fillId="0" borderId="95" xfId="2" applyFont="1" applyBorder="1" applyAlignment="1">
      <alignment horizontal="center" vertical="center" shrinkToFit="1"/>
    </xf>
    <xf numFmtId="38" fontId="0" fillId="0" borderId="126" xfId="2" applyFont="1" applyBorder="1" applyAlignment="1">
      <alignment horizontal="center" vertical="center" shrinkToFit="1"/>
    </xf>
    <xf numFmtId="38" fontId="0" fillId="0" borderId="35" xfId="2" applyFont="1" applyBorder="1" applyAlignment="1">
      <alignment horizontal="center" vertical="center" shrinkToFit="1"/>
    </xf>
    <xf numFmtId="38" fontId="0" fillId="0" borderId="53" xfId="2" applyFont="1" applyBorder="1" applyAlignment="1">
      <alignment horizontal="center" vertical="center" shrinkToFit="1"/>
    </xf>
    <xf numFmtId="38" fontId="0" fillId="0" borderId="43" xfId="2" applyFont="1" applyBorder="1" applyAlignment="1">
      <alignment horizontal="center" vertical="center" shrinkToFit="1"/>
    </xf>
    <xf numFmtId="38" fontId="0" fillId="0" borderId="43" xfId="2" applyFont="1" applyBorder="1" applyAlignment="1">
      <alignment horizontal="center" vertical="center" shrinkToFit="1"/>
    </xf>
    <xf numFmtId="38" fontId="34" fillId="0" borderId="43" xfId="2" applyFont="1" applyBorder="1" applyAlignment="1">
      <alignment horizontal="center" vertical="center" shrinkToFit="1"/>
    </xf>
    <xf numFmtId="38" fontId="0" fillId="0" borderId="64" xfId="2" applyFont="1" applyBorder="1" applyAlignment="1">
      <alignment horizontal="center" vertical="center" shrinkToFit="1"/>
    </xf>
    <xf numFmtId="38" fontId="0" fillId="0" borderId="46" xfId="2" applyFont="1" applyBorder="1" applyAlignment="1">
      <alignment horizontal="center" vertical="center" shrinkToFit="1"/>
    </xf>
    <xf numFmtId="38" fontId="0" fillId="0" borderId="80" xfId="2" applyFont="1" applyBorder="1" applyAlignment="1">
      <alignment horizontal="center" vertical="center" shrinkToFit="1"/>
    </xf>
    <xf numFmtId="38" fontId="0" fillId="0" borderId="83" xfId="2" applyFont="1" applyBorder="1" applyAlignment="1">
      <alignment horizontal="center" vertical="center" shrinkToFit="1"/>
    </xf>
    <xf numFmtId="38" fontId="0" fillId="0" borderId="1" xfId="2" applyFont="1" applyBorder="1" applyAlignment="1">
      <alignment vertical="center" shrinkToFit="1"/>
    </xf>
    <xf numFmtId="0" fontId="0" fillId="0" borderId="1" xfId="0" applyBorder="1">
      <alignment vertical="center"/>
    </xf>
    <xf numFmtId="38" fontId="0" fillId="0" borderId="127" xfId="2" applyFont="1" applyBorder="1" applyAlignment="1">
      <alignment horizontal="right" vertical="center" shrinkToFit="1"/>
    </xf>
    <xf numFmtId="38" fontId="0" fillId="0" borderId="90" xfId="2" applyFont="1" applyBorder="1" applyAlignment="1">
      <alignment horizontal="center" vertical="center" textRotation="255" shrinkToFit="1"/>
    </xf>
    <xf numFmtId="38" fontId="0" fillId="0" borderId="1" xfId="2" applyFont="1" applyBorder="1" applyAlignment="1">
      <alignment horizontal="center" vertical="center" textRotation="255" shrinkToFit="1"/>
    </xf>
    <xf numFmtId="38" fontId="0" fillId="0" borderId="63" xfId="2" applyFont="1" applyBorder="1" applyAlignment="1">
      <alignment horizontal="right" vertical="center" shrinkToFit="1"/>
    </xf>
    <xf numFmtId="38" fontId="0" fillId="0" borderId="92" xfId="2" applyFont="1" applyBorder="1" applyAlignment="1">
      <alignment horizontal="center" vertical="center" shrinkToFit="1"/>
    </xf>
    <xf numFmtId="38" fontId="0" fillId="0" borderId="128" xfId="2" applyFont="1" applyBorder="1" applyAlignment="1">
      <alignment horizontal="right" vertical="center" shrinkToFit="1"/>
    </xf>
    <xf numFmtId="38" fontId="0" fillId="0" borderId="91" xfId="2" applyFont="1" applyBorder="1" applyAlignment="1">
      <alignment horizontal="center" vertical="center" textRotation="255" shrinkToFit="1"/>
    </xf>
    <xf numFmtId="38" fontId="0" fillId="0" borderId="1" xfId="2" applyFont="1" applyBorder="1" applyAlignment="1">
      <alignment horizontal="center" vertical="center" shrinkToFit="1"/>
    </xf>
    <xf numFmtId="38" fontId="0" fillId="0" borderId="63" xfId="2" applyFont="1" applyBorder="1" applyAlignment="1">
      <alignment horizontal="right" vertical="center" shrinkToFit="1"/>
    </xf>
    <xf numFmtId="38" fontId="0" fillId="0" borderId="64" xfId="2" applyFont="1" applyBorder="1" applyAlignment="1">
      <alignment horizontal="right" vertical="center" shrinkToFit="1"/>
    </xf>
    <xf numFmtId="38" fontId="0" fillId="0" borderId="80" xfId="2" applyFont="1" applyBorder="1" applyAlignment="1">
      <alignment horizontal="center" vertical="center" textRotation="255" shrinkToFit="1"/>
    </xf>
    <xf numFmtId="38" fontId="0" fillId="0" borderId="15" xfId="2" applyFont="1" applyBorder="1" applyAlignment="1">
      <alignment horizontal="center" vertical="center" shrinkToFit="1"/>
    </xf>
    <xf numFmtId="38" fontId="0" fillId="0" borderId="77" xfId="2" applyFont="1" applyBorder="1" applyAlignment="1">
      <alignment horizontal="center" vertical="center" shrinkToFit="1"/>
    </xf>
    <xf numFmtId="38" fontId="0" fillId="0" borderId="39" xfId="2" applyFont="1" applyBorder="1" applyAlignment="1">
      <alignment horizontal="center" vertical="center" textRotation="255" shrinkToFit="1"/>
    </xf>
    <xf numFmtId="38" fontId="0" fillId="0" borderId="62" xfId="2" applyFont="1" applyBorder="1" applyAlignment="1">
      <alignment horizontal="center" vertical="center" textRotation="255" shrinkToFit="1"/>
    </xf>
    <xf numFmtId="38" fontId="0" fillId="0" borderId="43" xfId="2" applyFont="1" applyBorder="1" applyAlignment="1">
      <alignment horizontal="center" vertical="center" textRotation="255" shrinkToFit="1"/>
    </xf>
    <xf numFmtId="38" fontId="0" fillId="0" borderId="129" xfId="2" applyFont="1" applyBorder="1" applyAlignment="1">
      <alignment horizontal="center" vertical="center" shrinkToFit="1"/>
    </xf>
    <xf numFmtId="38" fontId="0" fillId="0" borderId="15" xfId="2" applyFont="1" applyBorder="1" applyAlignment="1">
      <alignment horizontal="right" vertical="center" shrinkToFit="1"/>
    </xf>
    <xf numFmtId="38" fontId="35" fillId="3" borderId="89" xfId="2" applyFont="1" applyFill="1" applyBorder="1" applyAlignment="1">
      <alignment horizontal="center" vertical="center" shrinkToFit="1"/>
    </xf>
    <xf numFmtId="38" fontId="35" fillId="3" borderId="90" xfId="2" applyFont="1" applyFill="1" applyBorder="1" applyAlignment="1">
      <alignment horizontal="center" vertical="center" shrinkToFit="1"/>
    </xf>
    <xf numFmtId="38" fontId="35" fillId="3" borderId="40" xfId="2" applyFont="1" applyFill="1" applyBorder="1" applyAlignment="1">
      <alignment horizontal="center" vertical="center" shrinkToFit="1"/>
    </xf>
    <xf numFmtId="38" fontId="35" fillId="3" borderId="85" xfId="2" applyFont="1" applyFill="1" applyBorder="1" applyAlignment="1">
      <alignment horizontal="center" vertical="center" shrinkToFit="1"/>
    </xf>
    <xf numFmtId="38" fontId="35" fillId="3" borderId="46" xfId="2" applyFont="1" applyFill="1" applyBorder="1" applyAlignment="1">
      <alignment horizontal="center" vertical="center" shrinkToFit="1"/>
    </xf>
    <xf numFmtId="38" fontId="35" fillId="3" borderId="80" xfId="2" applyFont="1" applyFill="1" applyBorder="1" applyAlignment="1">
      <alignment horizontal="center" vertical="center" shrinkToFit="1"/>
    </xf>
    <xf numFmtId="38" fontId="35" fillId="3" borderId="81" xfId="2" applyFont="1" applyFill="1" applyBorder="1" applyAlignment="1">
      <alignment horizontal="center" vertical="center" shrinkToFit="1"/>
    </xf>
    <xf numFmtId="38" fontId="35" fillId="3" borderId="130" xfId="2" applyFont="1" applyFill="1" applyBorder="1" applyAlignment="1">
      <alignment horizontal="center" vertical="center" shrinkToFit="1"/>
    </xf>
    <xf numFmtId="38" fontId="0" fillId="0" borderId="131" xfId="2" applyFont="1" applyBorder="1" applyAlignment="1">
      <alignment horizontal="center" vertical="center" textRotation="255" shrinkToFit="1"/>
    </xf>
    <xf numFmtId="38" fontId="0" fillId="0" borderId="132" xfId="2" applyFont="1" applyBorder="1" applyAlignment="1">
      <alignment horizontal="center" vertical="center" textRotation="255" shrinkToFit="1"/>
    </xf>
    <xf numFmtId="38" fontId="0" fillId="0" borderId="82" xfId="2" applyFont="1" applyBorder="1" applyAlignment="1">
      <alignment horizontal="center" vertical="center" shrinkToFit="1"/>
    </xf>
    <xf numFmtId="38" fontId="0" fillId="0" borderId="52" xfId="2" applyFont="1" applyBorder="1" applyAlignment="1">
      <alignment horizontal="center" vertical="center" shrinkToFit="1"/>
    </xf>
    <xf numFmtId="38" fontId="0" fillId="0" borderId="83" xfId="2" applyFont="1" applyBorder="1" applyAlignment="1">
      <alignment horizontal="center" vertical="center" textRotation="255" shrinkToFit="1"/>
    </xf>
    <xf numFmtId="38" fontId="0" fillId="0" borderId="1" xfId="2" applyFont="1" applyBorder="1" applyAlignment="1">
      <alignment horizontal="center" vertical="center" shrinkToFit="1"/>
    </xf>
    <xf numFmtId="38" fontId="0" fillId="0" borderId="92" xfId="2" applyFont="1" applyBorder="1" applyAlignment="1">
      <alignment horizontal="center" vertical="center" textRotation="255" shrinkToFit="1"/>
    </xf>
    <xf numFmtId="38" fontId="0" fillId="0" borderId="81" xfId="2" applyFont="1" applyBorder="1" applyAlignment="1">
      <alignment horizontal="center" vertical="center" shrinkToFit="1"/>
    </xf>
    <xf numFmtId="38" fontId="0" fillId="0" borderId="0" xfId="2" applyFont="1" applyBorder="1" applyAlignment="1">
      <alignment vertical="center" shrinkToFit="1"/>
    </xf>
    <xf numFmtId="38" fontId="0" fillId="0" borderId="53" xfId="2" applyFont="1" applyBorder="1" applyAlignment="1">
      <alignment horizontal="center" vertical="center" textRotation="255" shrinkToFit="1"/>
    </xf>
    <xf numFmtId="38" fontId="0" fillId="0" borderId="133" xfId="2" applyFont="1" applyBorder="1" applyAlignment="1">
      <alignment horizontal="center" vertical="center" textRotation="255" shrinkToFit="1"/>
    </xf>
    <xf numFmtId="38" fontId="35" fillId="3" borderId="131" xfId="2" applyFont="1" applyFill="1" applyBorder="1" applyAlignment="1">
      <alignment horizontal="center" vertical="center" shrinkToFit="1"/>
    </xf>
    <xf numFmtId="38" fontId="35" fillId="3" borderId="133" xfId="2" applyFont="1" applyFill="1" applyBorder="1" applyAlignment="1">
      <alignment horizontal="center" vertical="center" shrinkToFit="1"/>
    </xf>
    <xf numFmtId="38" fontId="35" fillId="0" borderId="0" xfId="2" applyFont="1" applyFill="1" applyBorder="1" applyAlignment="1">
      <alignment horizontal="center" vertical="center" shrinkToFit="1"/>
    </xf>
    <xf numFmtId="38" fontId="35" fillId="0" borderId="134" xfId="2" applyFont="1" applyFill="1" applyBorder="1" applyAlignment="1">
      <alignment horizontal="right" vertical="center" shrinkToFit="1"/>
    </xf>
    <xf numFmtId="38" fontId="0" fillId="0" borderId="134" xfId="2" applyFont="1" applyBorder="1" applyAlignment="1">
      <alignment horizontal="right" vertical="center" shrinkToFit="1"/>
    </xf>
    <xf numFmtId="38" fontId="0" fillId="0" borderId="52" xfId="2" applyFont="1" applyBorder="1" applyAlignment="1">
      <alignment horizontal="center" vertical="center" shrinkToFit="1"/>
    </xf>
    <xf numFmtId="38" fontId="36" fillId="3" borderId="131" xfId="2" applyFont="1" applyFill="1" applyBorder="1" applyAlignment="1">
      <alignment horizontal="center" vertical="center" shrinkToFit="1"/>
    </xf>
    <xf numFmtId="38" fontId="36" fillId="3" borderId="89" xfId="2" applyFont="1" applyFill="1" applyBorder="1" applyAlignment="1">
      <alignment horizontal="center" vertical="center" shrinkToFit="1"/>
    </xf>
    <xf numFmtId="38" fontId="36" fillId="3" borderId="90" xfId="2" applyFont="1" applyFill="1" applyBorder="1" applyAlignment="1">
      <alignment horizontal="center" vertical="center" shrinkToFit="1"/>
    </xf>
    <xf numFmtId="38" fontId="36" fillId="3" borderId="40" xfId="2" applyFont="1" applyFill="1" applyBorder="1" applyAlignment="1">
      <alignment horizontal="center" vertical="center" shrinkToFit="1"/>
    </xf>
    <xf numFmtId="38" fontId="36" fillId="3" borderId="85" xfId="2" applyFont="1" applyFill="1" applyBorder="1" applyAlignment="1">
      <alignment horizontal="center" vertical="center" shrinkToFit="1"/>
    </xf>
    <xf numFmtId="38" fontId="36" fillId="3" borderId="132" xfId="2" applyFont="1" applyFill="1" applyBorder="1" applyAlignment="1">
      <alignment horizontal="center" vertical="center" shrinkToFit="1"/>
    </xf>
    <xf numFmtId="38" fontId="36" fillId="3" borderId="0" xfId="2" applyFont="1" applyFill="1" applyBorder="1" applyAlignment="1">
      <alignment horizontal="center" vertical="center" shrinkToFit="1"/>
    </xf>
    <xf numFmtId="38" fontId="36" fillId="3" borderId="91" xfId="2" applyFont="1" applyFill="1" applyBorder="1" applyAlignment="1">
      <alignment horizontal="center" vertical="center" shrinkToFit="1"/>
    </xf>
    <xf numFmtId="38" fontId="36" fillId="3" borderId="41" xfId="2" applyFont="1" applyFill="1" applyBorder="1" applyAlignment="1">
      <alignment horizontal="center" vertical="center" shrinkToFit="1"/>
    </xf>
    <xf numFmtId="38" fontId="36" fillId="3" borderId="134" xfId="2" applyFont="1" applyFill="1" applyBorder="1" applyAlignment="1">
      <alignment horizontal="center" vertical="center" shrinkToFit="1"/>
    </xf>
    <xf numFmtId="38" fontId="0" fillId="0" borderId="5" xfId="2" applyFont="1" applyBorder="1" applyAlignment="1">
      <alignment horizontal="center" vertical="center" shrinkToFit="1"/>
    </xf>
    <xf numFmtId="38" fontId="0" fillId="0" borderId="4" xfId="2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38" fontId="0" fillId="0" borderId="123" xfId="2" applyFont="1" applyBorder="1" applyAlignment="1">
      <alignment horizontal="right" vertical="center" shrinkToFit="1"/>
    </xf>
    <xf numFmtId="38" fontId="36" fillId="3" borderId="22" xfId="2" applyFont="1" applyFill="1" applyBorder="1" applyAlignment="1">
      <alignment horizontal="center" vertical="center" shrinkToFit="1"/>
    </xf>
    <xf numFmtId="38" fontId="36" fillId="3" borderId="124" xfId="2" applyFont="1" applyFill="1" applyBorder="1" applyAlignment="1">
      <alignment horizontal="center" vertical="center" shrinkToFit="1"/>
    </xf>
    <xf numFmtId="38" fontId="36" fillId="3" borderId="135" xfId="2" applyFont="1" applyFill="1" applyBorder="1" applyAlignment="1">
      <alignment horizontal="center" vertical="center" shrinkToFit="1"/>
    </xf>
    <xf numFmtId="38" fontId="36" fillId="3" borderId="120" xfId="2" applyFont="1" applyFill="1" applyBorder="1" applyAlignment="1">
      <alignment horizontal="center" vertical="center" shrinkToFit="1"/>
    </xf>
    <xf numFmtId="38" fontId="36" fillId="3" borderId="103" xfId="2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0" fillId="0" borderId="46" xfId="0" applyFont="1" applyBorder="1" applyAlignment="1">
      <alignment horizontal="right" vertical="center"/>
    </xf>
    <xf numFmtId="0" fontId="31" fillId="0" borderId="39" xfId="0" applyFont="1" applyBorder="1" applyAlignment="1">
      <alignment horizontal="center" vertical="center" textRotation="255"/>
    </xf>
    <xf numFmtId="0" fontId="31" fillId="0" borderId="39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38" fontId="31" fillId="0" borderId="136" xfId="2" applyFont="1" applyBorder="1" applyAlignment="1">
      <alignment horizontal="center" vertical="center"/>
    </xf>
    <xf numFmtId="0" fontId="38" fillId="0" borderId="136" xfId="0" applyFont="1" applyBorder="1">
      <alignment vertical="center"/>
    </xf>
    <xf numFmtId="38" fontId="38" fillId="0" borderId="136" xfId="2" applyFont="1" applyBorder="1">
      <alignment vertical="center"/>
    </xf>
    <xf numFmtId="38" fontId="31" fillId="0" borderId="136" xfId="2" applyFont="1" applyBorder="1">
      <alignment vertical="center"/>
    </xf>
    <xf numFmtId="0" fontId="31" fillId="0" borderId="62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/>
    </xf>
    <xf numFmtId="176" fontId="38" fillId="0" borderId="43" xfId="1" applyNumberFormat="1" applyFont="1" applyBorder="1">
      <alignment vertical="center"/>
    </xf>
    <xf numFmtId="0" fontId="38" fillId="0" borderId="43" xfId="0" applyFont="1" applyBorder="1">
      <alignment vertical="center"/>
    </xf>
    <xf numFmtId="176" fontId="31" fillId="0" borderId="43" xfId="1" applyNumberFormat="1" applyFont="1" applyBorder="1">
      <alignment vertical="center"/>
    </xf>
    <xf numFmtId="38" fontId="31" fillId="0" borderId="137" xfId="2" applyFont="1" applyBorder="1" applyAlignment="1">
      <alignment horizontal="center" vertical="center"/>
    </xf>
    <xf numFmtId="176" fontId="38" fillId="0" borderId="137" xfId="1" applyNumberFormat="1" applyFont="1" applyBorder="1">
      <alignment vertical="center"/>
    </xf>
    <xf numFmtId="38" fontId="38" fillId="0" borderId="137" xfId="2" applyFont="1" applyBorder="1">
      <alignment vertical="center"/>
    </xf>
    <xf numFmtId="38" fontId="31" fillId="0" borderId="137" xfId="2" applyFont="1" applyBorder="1">
      <alignment vertical="center"/>
    </xf>
    <xf numFmtId="38" fontId="39" fillId="0" borderId="43" xfId="2" applyFont="1" applyBorder="1" applyAlignment="1">
      <alignment horizontal="center" vertical="center" shrinkToFit="1"/>
    </xf>
    <xf numFmtId="38" fontId="38" fillId="0" borderId="43" xfId="2" applyFont="1" applyBorder="1">
      <alignment vertical="center"/>
    </xf>
    <xf numFmtId="38" fontId="38" fillId="0" borderId="138" xfId="2" applyFont="1" applyBorder="1">
      <alignment vertical="center"/>
    </xf>
    <xf numFmtId="38" fontId="31" fillId="0" borderId="43" xfId="2" applyFont="1" applyBorder="1">
      <alignment vertical="center"/>
    </xf>
    <xf numFmtId="0" fontId="38" fillId="0" borderId="62" xfId="0" applyFont="1" applyBorder="1" applyAlignment="1">
      <alignment horizontal="center" vertical="center" textRotation="255"/>
    </xf>
    <xf numFmtId="0" fontId="31" fillId="0" borderId="139" xfId="0" applyFont="1" applyBorder="1" applyAlignment="1">
      <alignment horizontal="center" vertical="center"/>
    </xf>
    <xf numFmtId="0" fontId="38" fillId="0" borderId="139" xfId="0" applyFont="1" applyBorder="1">
      <alignment vertical="center"/>
    </xf>
    <xf numFmtId="38" fontId="31" fillId="0" borderId="139" xfId="2" applyFont="1" applyBorder="1" applyAlignment="1">
      <alignment horizontal="center" vertical="center"/>
    </xf>
    <xf numFmtId="0" fontId="38" fillId="0" borderId="137" xfId="0" applyFont="1" applyBorder="1">
      <alignment vertical="center"/>
    </xf>
    <xf numFmtId="38" fontId="38" fillId="0" borderId="139" xfId="2" applyFont="1" applyBorder="1">
      <alignment vertical="center"/>
    </xf>
    <xf numFmtId="0" fontId="38" fillId="0" borderId="43" xfId="0" applyFont="1" applyBorder="1" applyAlignment="1">
      <alignment horizontal="center" vertical="center" textRotation="255"/>
    </xf>
    <xf numFmtId="38" fontId="39" fillId="0" borderId="62" xfId="2" applyFont="1" applyBorder="1" applyAlignment="1">
      <alignment horizontal="center" vertical="center" shrinkToFit="1"/>
    </xf>
    <xf numFmtId="38" fontId="38" fillId="0" borderId="62" xfId="2" applyFont="1" applyBorder="1">
      <alignment vertical="center"/>
    </xf>
    <xf numFmtId="0" fontId="31" fillId="0" borderId="136" xfId="0" applyFont="1" applyBorder="1" applyAlignment="1">
      <alignment horizontal="center" vertical="center"/>
    </xf>
    <xf numFmtId="176" fontId="38" fillId="0" borderId="136" xfId="1" applyNumberFormat="1" applyFont="1" applyBorder="1">
      <alignment vertical="center"/>
    </xf>
    <xf numFmtId="0" fontId="39" fillId="0" borderId="62" xfId="1" applyNumberFormat="1" applyFont="1" applyBorder="1" applyAlignment="1">
      <alignment horizontal="center" vertical="center" shrinkToFit="1"/>
    </xf>
    <xf numFmtId="38" fontId="38" fillId="0" borderId="140" xfId="2" applyFont="1" applyBorder="1">
      <alignment vertical="center"/>
    </xf>
    <xf numFmtId="0" fontId="38" fillId="0" borderId="62" xfId="1" applyNumberFormat="1" applyFont="1" applyBorder="1">
      <alignment vertical="center"/>
    </xf>
    <xf numFmtId="0" fontId="31" fillId="0" borderId="61" xfId="0" applyFont="1" applyBorder="1" applyAlignment="1">
      <alignment horizontal="center" vertical="center" textRotation="255"/>
    </xf>
    <xf numFmtId="0" fontId="31" fillId="0" borderId="141" xfId="0" applyFont="1" applyBorder="1" applyAlignment="1">
      <alignment horizontal="center" vertical="center"/>
    </xf>
    <xf numFmtId="38" fontId="38" fillId="0" borderId="141" xfId="2" applyFont="1" applyBorder="1">
      <alignment vertical="center"/>
    </xf>
    <xf numFmtId="176" fontId="38" fillId="0" borderId="141" xfId="1" applyNumberFormat="1" applyFont="1" applyBorder="1">
      <alignment vertical="center"/>
    </xf>
    <xf numFmtId="0" fontId="31" fillId="0" borderId="50" xfId="0" applyFont="1" applyBorder="1" applyAlignment="1">
      <alignment horizontal="center" vertical="center" textRotation="255"/>
    </xf>
    <xf numFmtId="0" fontId="39" fillId="0" borderId="140" xfId="1" applyNumberFormat="1" applyFont="1" applyBorder="1" applyAlignment="1">
      <alignment horizontal="center" vertical="center" shrinkToFit="1"/>
    </xf>
    <xf numFmtId="38" fontId="38" fillId="0" borderId="50" xfId="2" applyFont="1" applyBorder="1">
      <alignment vertical="center"/>
    </xf>
    <xf numFmtId="0" fontId="31" fillId="0" borderId="50" xfId="1" applyNumberFormat="1" applyFont="1" applyBorder="1">
      <alignment vertical="center"/>
    </xf>
    <xf numFmtId="0" fontId="31" fillId="0" borderId="62" xfId="0" applyFont="1" applyBorder="1" applyAlignment="1">
      <alignment horizontal="center" vertical="center" textRotation="255" wrapText="1"/>
    </xf>
    <xf numFmtId="38" fontId="38" fillId="4" borderId="139" xfId="2" applyFont="1" applyFill="1" applyBorder="1">
      <alignment vertical="center"/>
    </xf>
    <xf numFmtId="0" fontId="31" fillId="0" borderId="139" xfId="0" applyFont="1" applyBorder="1">
      <alignment vertical="center"/>
    </xf>
    <xf numFmtId="0" fontId="31" fillId="0" borderId="43" xfId="0" applyFont="1" applyBorder="1">
      <alignment vertical="center"/>
    </xf>
    <xf numFmtId="38" fontId="38" fillId="4" borderId="136" xfId="2" applyFont="1" applyFill="1" applyBorder="1">
      <alignment vertical="center"/>
    </xf>
    <xf numFmtId="0" fontId="31" fillId="0" borderId="136" xfId="0" applyFont="1" applyBorder="1">
      <alignment vertical="center"/>
    </xf>
    <xf numFmtId="0" fontId="31" fillId="0" borderId="137" xfId="0" applyFont="1" applyBorder="1">
      <alignment vertical="center"/>
    </xf>
    <xf numFmtId="0" fontId="31" fillId="0" borderId="43" xfId="0" applyFont="1" applyBorder="1" applyAlignment="1">
      <alignment horizontal="center" vertical="center" textRotation="255" wrapText="1"/>
    </xf>
    <xf numFmtId="0" fontId="39" fillId="0" borderId="138" xfId="1" applyNumberFormat="1" applyFont="1" applyBorder="1" applyAlignment="1">
      <alignment horizontal="center" vertical="center" shrinkToFit="1"/>
    </xf>
    <xf numFmtId="38" fontId="38" fillId="4" borderId="43" xfId="2" applyFont="1" applyFill="1" applyBorder="1">
      <alignment vertical="center"/>
    </xf>
    <xf numFmtId="0" fontId="31" fillId="0" borderId="43" xfId="1" applyNumberFormat="1" applyFont="1" applyBorder="1">
      <alignment vertical="center"/>
    </xf>
    <xf numFmtId="0" fontId="31" fillId="0" borderId="0" xfId="0" applyFont="1" applyBorder="1" applyAlignment="1">
      <alignment horizontal="center" vertical="center" textRotation="255" wrapText="1"/>
    </xf>
    <xf numFmtId="0" fontId="38" fillId="0" borderId="89" xfId="1" applyNumberFormat="1" applyFont="1" applyBorder="1" applyAlignment="1">
      <alignment horizontal="left" vertical="center"/>
    </xf>
    <xf numFmtId="1" fontId="38" fillId="0" borderId="0" xfId="1" applyNumberFormat="1" applyFont="1" applyBorder="1">
      <alignment vertical="center"/>
    </xf>
    <xf numFmtId="1" fontId="38" fillId="0" borderId="89" xfId="1" applyNumberFormat="1" applyFont="1" applyBorder="1">
      <alignment vertical="center"/>
    </xf>
    <xf numFmtId="1" fontId="38" fillId="0" borderId="89" xfId="1" applyNumberFormat="1" applyFont="1" applyFill="1" applyBorder="1">
      <alignment vertical="center"/>
    </xf>
    <xf numFmtId="0" fontId="31" fillId="0" borderId="89" xfId="1" applyNumberFormat="1" applyFont="1" applyBorder="1">
      <alignment vertical="center"/>
    </xf>
    <xf numFmtId="0" fontId="31" fillId="0" borderId="0" xfId="0" applyFont="1" applyAlignment="1">
      <alignment vertical="center" textRotation="255"/>
    </xf>
    <xf numFmtId="0" fontId="31" fillId="0" borderId="0" xfId="0" applyFont="1">
      <alignment vertical="center"/>
    </xf>
    <xf numFmtId="0" fontId="38" fillId="0" borderId="0" xfId="0" applyFont="1">
      <alignment vertical="center"/>
    </xf>
    <xf numFmtId="0" fontId="0" fillId="0" borderId="0" xfId="0" applyAlignment="1">
      <alignment vertical="center" shrinkToFit="1"/>
    </xf>
    <xf numFmtId="38" fontId="28" fillId="0" borderId="0" xfId="2" applyFont="1" applyAlignment="1">
      <alignment vertical="center" shrinkToFit="1"/>
    </xf>
    <xf numFmtId="0" fontId="38" fillId="0" borderId="46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 vertical="center" shrinkToFit="1"/>
    </xf>
    <xf numFmtId="38" fontId="38" fillId="0" borderId="1" xfId="2" applyFont="1" applyBorder="1" applyAlignment="1">
      <alignment horizontal="right" vertical="center"/>
    </xf>
    <xf numFmtId="176" fontId="38" fillId="0" borderId="1" xfId="1" applyNumberFormat="1" applyFont="1" applyBorder="1">
      <alignment vertical="center"/>
    </xf>
    <xf numFmtId="38" fontId="38" fillId="0" borderId="1" xfId="2" applyFont="1" applyBorder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medium">
          <color indexed="64"/>
        </left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hair">
          <color indexed="64"/>
        </right>
        <top style="hair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medium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テーブル9" displayName="テーブル9" ref="B19:O25" totalsRowShown="0" headerRowDxfId="17" dataDxfId="15" headerRowBorderDxfId="16" tableBorderDxfId="14" dataCellStyle="桁区切り">
  <tableColumns count="14">
    <tableColumn id="1" name="　" dataDxfId="13"/>
    <tableColumn id="2" name="4月" dataDxfId="12" dataCellStyle="桁区切り"/>
    <tableColumn id="3" name="5月" dataDxfId="11" dataCellStyle="桁区切り"/>
    <tableColumn id="4" name="6月" dataDxfId="10" dataCellStyle="桁区切り"/>
    <tableColumn id="5" name="7月" dataDxfId="9" dataCellStyle="桁区切り"/>
    <tableColumn id="6" name="8月" dataDxfId="8" dataCellStyle="桁区切り"/>
    <tableColumn id="7" name="9月" dataDxfId="7" dataCellStyle="桁区切り"/>
    <tableColumn id="8" name="10月" dataDxfId="6" dataCellStyle="桁区切り"/>
    <tableColumn id="9" name="11月" dataDxfId="5" dataCellStyle="桁区切り"/>
    <tableColumn id="10" name="12月" dataDxfId="4" dataCellStyle="桁区切り"/>
    <tableColumn id="11" name="1月" dataDxfId="3" dataCellStyle="桁区切り"/>
    <tableColumn id="12" name="2月" dataDxfId="2" dataCellStyle="桁区切り"/>
    <tableColumn id="13" name="3月" dataDxfId="1" dataCellStyle="桁区切り"/>
    <tableColumn id="14" name="合計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1"/>
  <sheetViews>
    <sheetView tabSelected="1" zoomScaleNormal="100" workbookViewId="0">
      <selection activeCell="O1" sqref="O1"/>
    </sheetView>
  </sheetViews>
  <sheetFormatPr defaultColWidth="7.25" defaultRowHeight="20.100000000000001" customHeight="1"/>
  <cols>
    <col min="1" max="1" width="3.75" style="12" customWidth="1"/>
    <col min="2" max="2" width="11.25" style="250" customWidth="1"/>
    <col min="3" max="14" width="8.625" style="12" customWidth="1"/>
    <col min="15" max="15" width="9.25" style="12" customWidth="1"/>
    <col min="16" max="16384" width="7.25" style="12"/>
  </cols>
  <sheetData>
    <row r="1" spans="1:15" ht="20.100000000000001" customHeight="1">
      <c r="A1" s="18" t="s">
        <v>201</v>
      </c>
    </row>
    <row r="2" spans="1:15" ht="20.100000000000001" customHeight="1">
      <c r="A2" s="18"/>
    </row>
    <row r="3" spans="1:15" ht="18" customHeight="1" thickBot="1">
      <c r="A3" s="8" t="s">
        <v>81</v>
      </c>
    </row>
    <row r="4" spans="1:15" ht="18" customHeight="1">
      <c r="B4" s="251" t="s">
        <v>202</v>
      </c>
      <c r="C4" s="19" t="s">
        <v>61</v>
      </c>
      <c r="D4" s="19" t="s">
        <v>62</v>
      </c>
      <c r="E4" s="19" t="s">
        <v>63</v>
      </c>
      <c r="F4" s="19" t="s">
        <v>64</v>
      </c>
      <c r="G4" s="19" t="s">
        <v>65</v>
      </c>
      <c r="H4" s="19" t="s">
        <v>66</v>
      </c>
      <c r="I4" s="19" t="s">
        <v>67</v>
      </c>
      <c r="J4" s="19" t="s">
        <v>68</v>
      </c>
      <c r="K4" s="19" t="s">
        <v>69</v>
      </c>
      <c r="L4" s="19" t="s">
        <v>70</v>
      </c>
      <c r="M4" s="19" t="s">
        <v>71</v>
      </c>
      <c r="N4" s="25" t="s">
        <v>72</v>
      </c>
      <c r="O4" s="23" t="s">
        <v>0</v>
      </c>
    </row>
    <row r="5" spans="1:15" ht="18" customHeight="1">
      <c r="B5" s="252" t="s">
        <v>80</v>
      </c>
      <c r="C5" s="13">
        <v>5573</v>
      </c>
      <c r="D5" s="13">
        <v>5014</v>
      </c>
      <c r="E5" s="13">
        <v>5730</v>
      </c>
      <c r="F5" s="13">
        <v>5745</v>
      </c>
      <c r="G5" s="13">
        <v>6104</v>
      </c>
      <c r="H5" s="13">
        <v>4918</v>
      </c>
      <c r="I5" s="13">
        <v>5300</v>
      </c>
      <c r="J5" s="13">
        <v>5298</v>
      </c>
      <c r="K5" s="13">
        <v>5355</v>
      </c>
      <c r="L5" s="13">
        <v>5658</v>
      </c>
      <c r="M5" s="13">
        <v>6032</v>
      </c>
      <c r="N5" s="26">
        <v>5815</v>
      </c>
      <c r="O5" s="24">
        <v>66542</v>
      </c>
    </row>
    <row r="6" spans="1:15" ht="18" customHeight="1">
      <c r="B6" s="252" t="s">
        <v>82</v>
      </c>
      <c r="C6" s="13">
        <v>169</v>
      </c>
      <c r="D6" s="13">
        <v>186</v>
      </c>
      <c r="E6" s="13">
        <v>187</v>
      </c>
      <c r="F6" s="13">
        <v>174</v>
      </c>
      <c r="G6" s="13">
        <v>270</v>
      </c>
      <c r="H6" s="13">
        <v>145</v>
      </c>
      <c r="I6" s="13">
        <v>154</v>
      </c>
      <c r="J6" s="13">
        <v>134</v>
      </c>
      <c r="K6" s="13">
        <v>129</v>
      </c>
      <c r="L6" s="13">
        <v>147</v>
      </c>
      <c r="M6" s="13">
        <v>164</v>
      </c>
      <c r="N6" s="26">
        <v>150</v>
      </c>
      <c r="O6" s="24">
        <v>2009</v>
      </c>
    </row>
    <row r="7" spans="1:15" ht="18" customHeight="1">
      <c r="B7" s="252" t="s">
        <v>1</v>
      </c>
      <c r="C7" s="13">
        <v>21932</v>
      </c>
      <c r="D7" s="13">
        <v>19379</v>
      </c>
      <c r="E7" s="13">
        <v>22335</v>
      </c>
      <c r="F7" s="13">
        <v>22340</v>
      </c>
      <c r="G7" s="13">
        <v>23980</v>
      </c>
      <c r="H7" s="13">
        <v>19633</v>
      </c>
      <c r="I7" s="13">
        <v>20721</v>
      </c>
      <c r="J7" s="13">
        <v>20840</v>
      </c>
      <c r="K7" s="13">
        <v>21940</v>
      </c>
      <c r="L7" s="13">
        <v>22280</v>
      </c>
      <c r="M7" s="13">
        <v>24569</v>
      </c>
      <c r="N7" s="26">
        <v>27578</v>
      </c>
      <c r="O7" s="24">
        <v>267527</v>
      </c>
    </row>
    <row r="8" spans="1:15" ht="18" customHeight="1">
      <c r="B8" s="253" t="s">
        <v>73</v>
      </c>
      <c r="C8" s="13">
        <f t="shared" ref="C8:N8" si="0">C5/C9</f>
        <v>214.34615384615384</v>
      </c>
      <c r="D8" s="13">
        <f t="shared" si="0"/>
        <v>192.84615384615384</v>
      </c>
      <c r="E8" s="13">
        <f t="shared" si="0"/>
        <v>220.38461538461539</v>
      </c>
      <c r="F8" s="13">
        <f t="shared" si="0"/>
        <v>212.77777777777777</v>
      </c>
      <c r="G8" s="13">
        <f t="shared" si="0"/>
        <v>203.46666666666667</v>
      </c>
      <c r="H8" s="13">
        <f t="shared" si="0"/>
        <v>213.82608695652175</v>
      </c>
      <c r="I8" s="13">
        <f t="shared" si="0"/>
        <v>203.84615384615384</v>
      </c>
      <c r="J8" s="13">
        <f t="shared" si="0"/>
        <v>203.76923076923077</v>
      </c>
      <c r="K8" s="13">
        <f t="shared" si="0"/>
        <v>223.125</v>
      </c>
      <c r="L8" s="13">
        <f t="shared" si="0"/>
        <v>235.75</v>
      </c>
      <c r="M8" s="13">
        <f t="shared" si="0"/>
        <v>241.28</v>
      </c>
      <c r="N8" s="13">
        <f t="shared" si="0"/>
        <v>215.37037037037038</v>
      </c>
      <c r="O8" s="32">
        <f>O5/O9</f>
        <v>214.65161290322581</v>
      </c>
    </row>
    <row r="9" spans="1:15" ht="18" customHeight="1">
      <c r="B9" s="262" t="s">
        <v>74</v>
      </c>
      <c r="C9" s="263">
        <v>26</v>
      </c>
      <c r="D9" s="263">
        <v>26</v>
      </c>
      <c r="E9" s="263">
        <v>26</v>
      </c>
      <c r="F9" s="263">
        <v>27</v>
      </c>
      <c r="G9" s="263">
        <v>30</v>
      </c>
      <c r="H9" s="263">
        <v>23</v>
      </c>
      <c r="I9" s="263">
        <v>26</v>
      </c>
      <c r="J9" s="263">
        <v>26</v>
      </c>
      <c r="K9" s="263">
        <v>24</v>
      </c>
      <c r="L9" s="263">
        <v>24</v>
      </c>
      <c r="M9" s="263">
        <v>25</v>
      </c>
      <c r="N9" s="264">
        <v>27</v>
      </c>
      <c r="O9" s="265">
        <f>SUM(C9:N9)</f>
        <v>310</v>
      </c>
    </row>
    <row r="10" spans="1:15" ht="18" customHeight="1" thickBot="1">
      <c r="B10" s="21" t="s">
        <v>178</v>
      </c>
      <c r="C10" s="259">
        <v>16692</v>
      </c>
      <c r="D10" s="259">
        <v>16605</v>
      </c>
      <c r="E10" s="259">
        <v>20213</v>
      </c>
      <c r="F10" s="259">
        <v>21842</v>
      </c>
      <c r="G10" s="259">
        <v>28579</v>
      </c>
      <c r="H10" s="259">
        <v>20382</v>
      </c>
      <c r="I10" s="259">
        <v>19904</v>
      </c>
      <c r="J10" s="259">
        <v>20866</v>
      </c>
      <c r="K10" s="259">
        <v>17302</v>
      </c>
      <c r="L10" s="259">
        <v>20098</v>
      </c>
      <c r="M10" s="259">
        <v>22973</v>
      </c>
      <c r="N10" s="260">
        <v>11057</v>
      </c>
      <c r="O10" s="261">
        <v>236513</v>
      </c>
    </row>
    <row r="11" spans="1:15" ht="18" customHeight="1">
      <c r="B11" s="31" t="s">
        <v>87</v>
      </c>
    </row>
    <row r="12" spans="1:15" ht="18" customHeight="1" thickBot="1">
      <c r="B12" s="15"/>
    </row>
    <row r="13" spans="1:15" ht="18" customHeight="1">
      <c r="B13" s="251" t="s">
        <v>203</v>
      </c>
      <c r="C13" s="19" t="s">
        <v>61</v>
      </c>
      <c r="D13" s="19" t="s">
        <v>62</v>
      </c>
      <c r="E13" s="19" t="s">
        <v>63</v>
      </c>
      <c r="F13" s="19" t="s">
        <v>64</v>
      </c>
      <c r="G13" s="19" t="s">
        <v>65</v>
      </c>
      <c r="H13" s="19" t="s">
        <v>66</v>
      </c>
      <c r="I13" s="19" t="s">
        <v>67</v>
      </c>
      <c r="J13" s="19" t="s">
        <v>68</v>
      </c>
      <c r="K13" s="19" t="s">
        <v>69</v>
      </c>
      <c r="L13" s="19" t="s">
        <v>70</v>
      </c>
      <c r="M13" s="19" t="s">
        <v>71</v>
      </c>
      <c r="N13" s="25" t="s">
        <v>72</v>
      </c>
      <c r="O13" s="23" t="s">
        <v>0</v>
      </c>
    </row>
    <row r="14" spans="1:15" ht="18" customHeight="1">
      <c r="B14" s="252" t="s">
        <v>80</v>
      </c>
      <c r="C14" s="13">
        <v>5019</v>
      </c>
      <c r="D14" s="13">
        <v>4935</v>
      </c>
      <c r="E14" s="13">
        <v>5344</v>
      </c>
      <c r="F14" s="13">
        <v>5504</v>
      </c>
      <c r="G14" s="13">
        <v>5971</v>
      </c>
      <c r="H14" s="13">
        <v>5101</v>
      </c>
      <c r="I14" s="13">
        <v>5450</v>
      </c>
      <c r="J14" s="13">
        <v>5170</v>
      </c>
      <c r="K14" s="13">
        <v>5434</v>
      </c>
      <c r="L14" s="13">
        <v>5401</v>
      </c>
      <c r="M14" s="13">
        <v>5711</v>
      </c>
      <c r="N14" s="26">
        <v>6280</v>
      </c>
      <c r="O14" s="24">
        <f>SUM(C14:N14)</f>
        <v>65320</v>
      </c>
    </row>
    <row r="15" spans="1:15" ht="18" customHeight="1">
      <c r="B15" s="252" t="s">
        <v>82</v>
      </c>
      <c r="C15" s="13">
        <v>135</v>
      </c>
      <c r="D15" s="13">
        <v>138</v>
      </c>
      <c r="E15" s="13">
        <v>151</v>
      </c>
      <c r="F15" s="13">
        <v>150</v>
      </c>
      <c r="G15" s="13">
        <v>221</v>
      </c>
      <c r="H15" s="13">
        <v>156</v>
      </c>
      <c r="I15" s="13">
        <v>141</v>
      </c>
      <c r="J15" s="13">
        <v>119</v>
      </c>
      <c r="K15" s="13">
        <v>116</v>
      </c>
      <c r="L15" s="13">
        <v>124</v>
      </c>
      <c r="M15" s="13">
        <v>181</v>
      </c>
      <c r="N15" s="26">
        <v>148</v>
      </c>
      <c r="O15" s="24">
        <f>SUM(C15:N15)</f>
        <v>1780</v>
      </c>
    </row>
    <row r="16" spans="1:15" ht="18" customHeight="1">
      <c r="B16" s="252" t="s">
        <v>1</v>
      </c>
      <c r="C16" s="13">
        <v>19648</v>
      </c>
      <c r="D16" s="13">
        <v>19367</v>
      </c>
      <c r="E16" s="13">
        <v>20912</v>
      </c>
      <c r="F16" s="13">
        <v>21632</v>
      </c>
      <c r="G16" s="13">
        <v>23132</v>
      </c>
      <c r="H16" s="13">
        <v>20545</v>
      </c>
      <c r="I16" s="13">
        <v>20963</v>
      </c>
      <c r="J16" s="13">
        <v>19863</v>
      </c>
      <c r="K16" s="13">
        <v>21979</v>
      </c>
      <c r="L16" s="13">
        <v>21043</v>
      </c>
      <c r="M16" s="13">
        <v>21946</v>
      </c>
      <c r="N16" s="26">
        <v>24313</v>
      </c>
      <c r="O16" s="24">
        <f>SUM(C16:N16)</f>
        <v>255343</v>
      </c>
    </row>
    <row r="17" spans="1:15" ht="18" customHeight="1">
      <c r="B17" s="253" t="s">
        <v>2</v>
      </c>
      <c r="C17" s="13">
        <f t="shared" ref="C17:N17" si="1">C14/C18</f>
        <v>200.76</v>
      </c>
      <c r="D17" s="13">
        <f t="shared" si="1"/>
        <v>189.80769230769232</v>
      </c>
      <c r="E17" s="13">
        <f t="shared" si="1"/>
        <v>205.53846153846155</v>
      </c>
      <c r="F17" s="13">
        <f t="shared" si="1"/>
        <v>203.85185185185185</v>
      </c>
      <c r="G17" s="13">
        <f t="shared" si="1"/>
        <v>199.03333333333333</v>
      </c>
      <c r="H17" s="13">
        <f t="shared" si="1"/>
        <v>221.78260869565219</v>
      </c>
      <c r="I17" s="13">
        <f t="shared" si="1"/>
        <v>201.85185185185185</v>
      </c>
      <c r="J17" s="13">
        <f t="shared" si="1"/>
        <v>206.8</v>
      </c>
      <c r="K17" s="13">
        <f t="shared" si="1"/>
        <v>226.41666666666666</v>
      </c>
      <c r="L17" s="13">
        <f t="shared" si="1"/>
        <v>225.04166666666666</v>
      </c>
      <c r="M17" s="13">
        <f t="shared" si="1"/>
        <v>237.95833333333334</v>
      </c>
      <c r="N17" s="13">
        <f t="shared" si="1"/>
        <v>224.28571428571428</v>
      </c>
      <c r="O17" s="32">
        <f>O14/O18</f>
        <v>211.39158576051781</v>
      </c>
    </row>
    <row r="18" spans="1:15" ht="18" customHeight="1">
      <c r="B18" s="262" t="s">
        <v>179</v>
      </c>
      <c r="C18" s="263">
        <v>25</v>
      </c>
      <c r="D18" s="263">
        <v>26</v>
      </c>
      <c r="E18" s="263">
        <v>26</v>
      </c>
      <c r="F18" s="263">
        <v>27</v>
      </c>
      <c r="G18" s="263">
        <v>30</v>
      </c>
      <c r="H18" s="263">
        <v>23</v>
      </c>
      <c r="I18" s="263">
        <v>27</v>
      </c>
      <c r="J18" s="263">
        <v>25</v>
      </c>
      <c r="K18" s="263">
        <v>24</v>
      </c>
      <c r="L18" s="263">
        <v>24</v>
      </c>
      <c r="M18" s="263">
        <v>24</v>
      </c>
      <c r="N18" s="264">
        <v>28</v>
      </c>
      <c r="O18" s="265">
        <f>SUM(C18:N18)</f>
        <v>309</v>
      </c>
    </row>
    <row r="19" spans="1:15" ht="18" customHeight="1" thickBot="1">
      <c r="B19" s="21" t="s">
        <v>180</v>
      </c>
      <c r="C19" s="259">
        <v>15033</v>
      </c>
      <c r="D19" s="259">
        <v>16012</v>
      </c>
      <c r="E19" s="259">
        <v>18633</v>
      </c>
      <c r="F19" s="259">
        <v>19622</v>
      </c>
      <c r="G19" s="259">
        <v>25002</v>
      </c>
      <c r="H19" s="259">
        <v>18683</v>
      </c>
      <c r="I19" s="259">
        <v>18512</v>
      </c>
      <c r="J19" s="259">
        <v>18905</v>
      </c>
      <c r="K19" s="259">
        <v>16321</v>
      </c>
      <c r="L19" s="259">
        <v>17436</v>
      </c>
      <c r="M19" s="259">
        <v>20683</v>
      </c>
      <c r="N19" s="260">
        <v>18832</v>
      </c>
      <c r="O19" s="261">
        <f>SUM(C19:N19)</f>
        <v>223674</v>
      </c>
    </row>
    <row r="20" spans="1:15" ht="18" customHeight="1" thickBot="1"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7"/>
    </row>
    <row r="21" spans="1:15" ht="18" customHeight="1">
      <c r="B21" s="251" t="s">
        <v>75</v>
      </c>
      <c r="C21" s="19" t="s">
        <v>61</v>
      </c>
      <c r="D21" s="19" t="s">
        <v>62</v>
      </c>
      <c r="E21" s="19" t="s">
        <v>63</v>
      </c>
      <c r="F21" s="19" t="s">
        <v>64</v>
      </c>
      <c r="G21" s="19" t="s">
        <v>65</v>
      </c>
      <c r="H21" s="19" t="s">
        <v>66</v>
      </c>
      <c r="I21" s="19" t="s">
        <v>67</v>
      </c>
      <c r="J21" s="19" t="s">
        <v>68</v>
      </c>
      <c r="K21" s="19" t="s">
        <v>69</v>
      </c>
      <c r="L21" s="19" t="s">
        <v>70</v>
      </c>
      <c r="M21" s="19" t="s">
        <v>71</v>
      </c>
      <c r="N21" s="25" t="s">
        <v>72</v>
      </c>
      <c r="O21" s="23" t="s">
        <v>0</v>
      </c>
    </row>
    <row r="22" spans="1:15" ht="18" customHeight="1">
      <c r="B22" s="252" t="s">
        <v>80</v>
      </c>
      <c r="C22" s="16">
        <f t="shared" ref="C22:N22" si="2">C5-C14</f>
        <v>554</v>
      </c>
      <c r="D22" s="16">
        <f t="shared" si="2"/>
        <v>79</v>
      </c>
      <c r="E22" s="16">
        <f t="shared" si="2"/>
        <v>386</v>
      </c>
      <c r="F22" s="16">
        <f t="shared" si="2"/>
        <v>241</v>
      </c>
      <c r="G22" s="16">
        <f t="shared" si="2"/>
        <v>133</v>
      </c>
      <c r="H22" s="16">
        <f t="shared" si="2"/>
        <v>-183</v>
      </c>
      <c r="I22" s="16">
        <f t="shared" si="2"/>
        <v>-150</v>
      </c>
      <c r="J22" s="16">
        <f t="shared" si="2"/>
        <v>128</v>
      </c>
      <c r="K22" s="16">
        <f t="shared" si="2"/>
        <v>-79</v>
      </c>
      <c r="L22" s="16">
        <f t="shared" si="2"/>
        <v>257</v>
      </c>
      <c r="M22" s="16">
        <f t="shared" si="2"/>
        <v>321</v>
      </c>
      <c r="N22" s="29">
        <f t="shared" si="2"/>
        <v>-465</v>
      </c>
      <c r="O22" s="27">
        <f>SUM(C22:N22)</f>
        <v>1222</v>
      </c>
    </row>
    <row r="23" spans="1:15" ht="18" customHeight="1">
      <c r="B23" s="252" t="s">
        <v>82</v>
      </c>
      <c r="C23" s="16">
        <f t="shared" ref="C23:N23" si="3">C6-C15</f>
        <v>34</v>
      </c>
      <c r="D23" s="16">
        <f t="shared" si="3"/>
        <v>48</v>
      </c>
      <c r="E23" s="16">
        <f t="shared" si="3"/>
        <v>36</v>
      </c>
      <c r="F23" s="16">
        <f t="shared" si="3"/>
        <v>24</v>
      </c>
      <c r="G23" s="16">
        <f t="shared" si="3"/>
        <v>49</v>
      </c>
      <c r="H23" s="16">
        <f t="shared" si="3"/>
        <v>-11</v>
      </c>
      <c r="I23" s="16">
        <f t="shared" si="3"/>
        <v>13</v>
      </c>
      <c r="J23" s="16">
        <f t="shared" si="3"/>
        <v>15</v>
      </c>
      <c r="K23" s="16">
        <f t="shared" si="3"/>
        <v>13</v>
      </c>
      <c r="L23" s="16">
        <f t="shared" si="3"/>
        <v>23</v>
      </c>
      <c r="M23" s="16">
        <f t="shared" si="3"/>
        <v>-17</v>
      </c>
      <c r="N23" s="29">
        <f t="shared" si="3"/>
        <v>2</v>
      </c>
      <c r="O23" s="27">
        <f>SUM(C23:N23)</f>
        <v>229</v>
      </c>
    </row>
    <row r="24" spans="1:15" ht="18" customHeight="1" thickBot="1">
      <c r="B24" s="254" t="s">
        <v>1</v>
      </c>
      <c r="C24" s="20">
        <f t="shared" ref="C24:N24" si="4">C7-C16</f>
        <v>2284</v>
      </c>
      <c r="D24" s="20">
        <f t="shared" si="4"/>
        <v>12</v>
      </c>
      <c r="E24" s="20">
        <f t="shared" si="4"/>
        <v>1423</v>
      </c>
      <c r="F24" s="20">
        <f t="shared" si="4"/>
        <v>708</v>
      </c>
      <c r="G24" s="20">
        <f t="shared" si="4"/>
        <v>848</v>
      </c>
      <c r="H24" s="20">
        <f t="shared" si="4"/>
        <v>-912</v>
      </c>
      <c r="I24" s="20">
        <f t="shared" si="4"/>
        <v>-242</v>
      </c>
      <c r="J24" s="20">
        <f t="shared" si="4"/>
        <v>977</v>
      </c>
      <c r="K24" s="20">
        <f t="shared" si="4"/>
        <v>-39</v>
      </c>
      <c r="L24" s="20">
        <f t="shared" si="4"/>
        <v>1237</v>
      </c>
      <c r="M24" s="20">
        <f t="shared" si="4"/>
        <v>2623</v>
      </c>
      <c r="N24" s="30">
        <f t="shared" si="4"/>
        <v>3265</v>
      </c>
      <c r="O24" s="28">
        <f>SUM(C24:N24)</f>
        <v>12184</v>
      </c>
    </row>
    <row r="25" spans="1:15" ht="18" customHeight="1">
      <c r="A25" s="61"/>
      <c r="B25" s="255"/>
      <c r="C25" s="61"/>
      <c r="D25" s="61"/>
      <c r="E25" s="61"/>
      <c r="F25" s="61"/>
      <c r="G25" s="61"/>
      <c r="H25" s="61"/>
      <c r="I25" s="61"/>
    </row>
    <row r="26" spans="1:15" ht="18" customHeight="1" thickBot="1">
      <c r="A26" s="289" t="s">
        <v>213</v>
      </c>
      <c r="B26" s="289"/>
      <c r="C26" s="289"/>
      <c r="D26" s="289"/>
      <c r="E26" s="1"/>
      <c r="F26" s="1"/>
      <c r="G26" s="1"/>
      <c r="H26" s="329" t="s">
        <v>214</v>
      </c>
      <c r="I26" s="329"/>
    </row>
    <row r="27" spans="1:15" ht="18" customHeight="1">
      <c r="A27" s="62"/>
      <c r="B27" s="256" t="s">
        <v>3</v>
      </c>
      <c r="C27" s="38" t="s">
        <v>88</v>
      </c>
      <c r="D27" s="39" t="s">
        <v>89</v>
      </c>
      <c r="E27" s="39" t="s">
        <v>90</v>
      </c>
      <c r="F27" s="40" t="s">
        <v>110</v>
      </c>
      <c r="G27" s="41" t="s">
        <v>0</v>
      </c>
      <c r="H27" s="256" t="s">
        <v>3</v>
      </c>
      <c r="I27" s="38" t="s">
        <v>88</v>
      </c>
      <c r="J27" s="39" t="s">
        <v>89</v>
      </c>
      <c r="K27" s="39" t="s">
        <v>90</v>
      </c>
      <c r="L27" s="40" t="s">
        <v>110</v>
      </c>
      <c r="M27" s="41" t="s">
        <v>0</v>
      </c>
    </row>
    <row r="28" spans="1:15" ht="18" customHeight="1">
      <c r="A28" s="62"/>
      <c r="B28" s="257" t="s">
        <v>204</v>
      </c>
      <c r="C28" s="42">
        <v>7250</v>
      </c>
      <c r="D28" s="42">
        <v>2327</v>
      </c>
      <c r="E28" s="43">
        <v>54733</v>
      </c>
      <c r="F28" s="44">
        <v>2232</v>
      </c>
      <c r="G28" s="45">
        <f>SUM(C28:F28)</f>
        <v>66542</v>
      </c>
      <c r="H28" s="257" t="s">
        <v>204</v>
      </c>
      <c r="I28" s="42">
        <v>40024</v>
      </c>
      <c r="J28" s="42">
        <v>8292</v>
      </c>
      <c r="K28" s="43">
        <v>209244</v>
      </c>
      <c r="L28" s="44">
        <v>9967</v>
      </c>
      <c r="M28" s="45">
        <f>SUM(I28:L28)</f>
        <v>267527</v>
      </c>
    </row>
    <row r="29" spans="1:15" ht="18" customHeight="1" thickBot="1">
      <c r="A29" s="62"/>
      <c r="B29" s="257" t="s">
        <v>205</v>
      </c>
      <c r="C29" s="42">
        <v>7304</v>
      </c>
      <c r="D29" s="42">
        <v>2130</v>
      </c>
      <c r="E29" s="43">
        <v>53833</v>
      </c>
      <c r="F29" s="44">
        <v>2053</v>
      </c>
      <c r="G29" s="45">
        <f>SUM(C29:F29)</f>
        <v>65320</v>
      </c>
      <c r="H29" s="257" t="s">
        <v>205</v>
      </c>
      <c r="I29" s="42">
        <v>39214</v>
      </c>
      <c r="J29" s="42">
        <v>7314</v>
      </c>
      <c r="K29" s="43">
        <v>200961</v>
      </c>
      <c r="L29" s="44">
        <v>7854</v>
      </c>
      <c r="M29" s="45">
        <f>SUM(I29:L29)</f>
        <v>255343</v>
      </c>
    </row>
    <row r="30" spans="1:15" ht="18" customHeight="1" thickTop="1" thickBot="1">
      <c r="A30" s="62"/>
      <c r="B30" s="258" t="s">
        <v>75</v>
      </c>
      <c r="C30" s="46">
        <f>C28-C29</f>
        <v>-54</v>
      </c>
      <c r="D30" s="46">
        <f>D28-D29</f>
        <v>197</v>
      </c>
      <c r="E30" s="46">
        <f>E28-E29</f>
        <v>900</v>
      </c>
      <c r="F30" s="46">
        <f>F28-F29</f>
        <v>179</v>
      </c>
      <c r="G30" s="47">
        <f>SUM(G28-G29)</f>
        <v>1222</v>
      </c>
      <c r="H30" s="258" t="s">
        <v>75</v>
      </c>
      <c r="I30" s="46">
        <f>I28-I29</f>
        <v>810</v>
      </c>
      <c r="J30" s="46">
        <f>J28-J29</f>
        <v>978</v>
      </c>
      <c r="K30" s="46">
        <f>K28-K29</f>
        <v>8283</v>
      </c>
      <c r="L30" s="46">
        <f>L28-L29</f>
        <v>2113</v>
      </c>
      <c r="M30" s="47">
        <f>SUM(M28-M29)</f>
        <v>12184</v>
      </c>
    </row>
    <row r="31" spans="1:15" ht="20.100000000000001" customHeight="1">
      <c r="A31" s="61"/>
      <c r="B31" s="255"/>
      <c r="C31" s="61"/>
      <c r="D31" s="61"/>
      <c r="E31" s="61"/>
      <c r="F31" s="61"/>
      <c r="G31" s="61"/>
      <c r="H31" s="61"/>
      <c r="I31" s="61"/>
    </row>
  </sheetData>
  <mergeCells count="1">
    <mergeCell ref="H26:I26"/>
  </mergeCells>
  <phoneticPr fontId="6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topLeftCell="A7" zoomScaleNormal="100" workbookViewId="0">
      <selection activeCell="J32" sqref="J32"/>
    </sheetView>
  </sheetViews>
  <sheetFormatPr defaultRowHeight="17.100000000000001" customHeight="1"/>
  <cols>
    <col min="1" max="1" width="2.75" style="22" customWidth="1"/>
    <col min="2" max="9" width="9.625" style="22" customWidth="1"/>
    <col min="10" max="10" width="11" style="22" customWidth="1"/>
    <col min="11" max="11" width="12.5" style="22" bestFit="1" customWidth="1"/>
    <col min="12" max="12" width="12.5" style="22" customWidth="1"/>
    <col min="13" max="13" width="11.75" style="22" customWidth="1"/>
    <col min="14" max="16384" width="9" style="22"/>
  </cols>
  <sheetData>
    <row r="1" spans="1:15" ht="17.100000000000001" customHeight="1" thickBot="1">
      <c r="A1" s="330" t="s">
        <v>111</v>
      </c>
      <c r="B1" s="330"/>
      <c r="C1" s="330"/>
      <c r="D1" s="330"/>
      <c r="E1" s="330"/>
      <c r="F1" s="330"/>
      <c r="G1" s="330"/>
      <c r="H1" s="330"/>
      <c r="I1" s="330"/>
      <c r="J1" s="330"/>
      <c r="K1" s="65"/>
      <c r="L1" s="65"/>
      <c r="M1" s="65"/>
    </row>
    <row r="2" spans="1:15" ht="17.100000000000001" customHeight="1" thickBot="1">
      <c r="A2" s="78"/>
      <c r="B2" s="57" t="s">
        <v>3</v>
      </c>
      <c r="C2" s="58" t="s">
        <v>91</v>
      </c>
      <c r="D2" s="59" t="s">
        <v>88</v>
      </c>
      <c r="E2" s="59" t="s">
        <v>89</v>
      </c>
      <c r="F2" s="59" t="s">
        <v>121</v>
      </c>
      <c r="G2" s="59" t="s">
        <v>122</v>
      </c>
      <c r="H2" s="60" t="s">
        <v>123</v>
      </c>
      <c r="I2" s="222" t="s">
        <v>0</v>
      </c>
      <c r="J2" s="219" t="s">
        <v>112</v>
      </c>
      <c r="K2" s="65"/>
      <c r="L2" s="65"/>
    </row>
    <row r="3" spans="1:15" ht="17.100000000000001" customHeight="1" thickTop="1" thickBot="1">
      <c r="A3" s="78"/>
      <c r="B3" s="48" t="s">
        <v>206</v>
      </c>
      <c r="C3" s="49">
        <v>228</v>
      </c>
      <c r="D3" s="50">
        <v>1216</v>
      </c>
      <c r="E3" s="50">
        <v>1815</v>
      </c>
      <c r="F3" s="50">
        <v>14621</v>
      </c>
      <c r="G3" s="50">
        <v>2267</v>
      </c>
      <c r="H3" s="51">
        <v>2766</v>
      </c>
      <c r="I3" s="223">
        <f>SUM(C3:H3)</f>
        <v>22913</v>
      </c>
      <c r="J3" s="220">
        <v>93</v>
      </c>
      <c r="K3" s="65"/>
      <c r="L3" s="65"/>
    </row>
    <row r="4" spans="1:15" ht="17.100000000000001" customHeight="1" thickTop="1" thickBot="1">
      <c r="A4" s="78"/>
      <c r="B4" s="48" t="s">
        <v>207</v>
      </c>
      <c r="C4" s="49">
        <v>189</v>
      </c>
      <c r="D4" s="50">
        <v>1141</v>
      </c>
      <c r="E4" s="50">
        <v>1790</v>
      </c>
      <c r="F4" s="50">
        <v>13294</v>
      </c>
      <c r="G4" s="50">
        <v>2122</v>
      </c>
      <c r="H4" s="51">
        <v>2388</v>
      </c>
      <c r="I4" s="223">
        <f>SUM(C4:H4)</f>
        <v>20924</v>
      </c>
      <c r="J4" s="220">
        <v>84</v>
      </c>
      <c r="K4" s="65"/>
      <c r="L4" s="65"/>
    </row>
    <row r="5" spans="1:15" ht="17.100000000000001" customHeight="1" thickTop="1" thickBot="1">
      <c r="A5" s="78"/>
      <c r="B5" s="52" t="s">
        <v>75</v>
      </c>
      <c r="C5" s="53">
        <f t="shared" ref="C5:I5" si="0">SUM(C3-C4)</f>
        <v>39</v>
      </c>
      <c r="D5" s="54">
        <f t="shared" si="0"/>
        <v>75</v>
      </c>
      <c r="E5" s="54">
        <f t="shared" si="0"/>
        <v>25</v>
      </c>
      <c r="F5" s="54">
        <f t="shared" si="0"/>
        <v>1327</v>
      </c>
      <c r="G5" s="55">
        <f t="shared" si="0"/>
        <v>145</v>
      </c>
      <c r="H5" s="56">
        <f t="shared" si="0"/>
        <v>378</v>
      </c>
      <c r="I5" s="224">
        <f t="shared" si="0"/>
        <v>1989</v>
      </c>
      <c r="J5" s="221">
        <f>SUM(J3-J4)</f>
        <v>9</v>
      </c>
      <c r="K5" s="65"/>
      <c r="L5" s="65"/>
    </row>
    <row r="6" spans="1:15" ht="12.7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5"/>
      <c r="L6" s="65"/>
      <c r="M6" s="65"/>
    </row>
    <row r="7" spans="1:15" ht="17.100000000000001" customHeight="1" thickBot="1">
      <c r="A7" s="331" t="s">
        <v>92</v>
      </c>
      <c r="B7" s="331"/>
      <c r="C7" s="331"/>
      <c r="D7" s="331"/>
      <c r="E7" s="331"/>
      <c r="F7" s="331"/>
      <c r="G7" s="331"/>
      <c r="H7" s="331"/>
      <c r="I7" s="331"/>
      <c r="J7" s="331"/>
      <c r="K7" s="65"/>
      <c r="L7" s="65"/>
      <c r="M7" s="65"/>
    </row>
    <row r="8" spans="1:15" ht="17.100000000000001" customHeight="1">
      <c r="A8" s="78"/>
      <c r="B8" s="79" t="s">
        <v>93</v>
      </c>
      <c r="C8" s="80" t="s">
        <v>94</v>
      </c>
      <c r="D8" s="80" t="s">
        <v>95</v>
      </c>
      <c r="E8" s="80" t="s">
        <v>14</v>
      </c>
      <c r="F8" s="80" t="s">
        <v>96</v>
      </c>
      <c r="G8" s="186" t="s">
        <v>97</v>
      </c>
      <c r="H8" s="186" t="s">
        <v>198</v>
      </c>
      <c r="I8" s="283" t="s">
        <v>199</v>
      </c>
      <c r="J8" s="81" t="s">
        <v>0</v>
      </c>
      <c r="K8" s="82"/>
      <c r="L8" s="83"/>
      <c r="M8" s="66"/>
      <c r="N8" s="65"/>
      <c r="O8" s="65"/>
    </row>
    <row r="9" spans="1:15" ht="17.100000000000001" customHeight="1" thickBot="1">
      <c r="A9" s="78"/>
      <c r="B9" s="84" t="s">
        <v>98</v>
      </c>
      <c r="C9" s="85">
        <v>147930</v>
      </c>
      <c r="D9" s="85">
        <v>95977</v>
      </c>
      <c r="E9" s="85">
        <v>2291</v>
      </c>
      <c r="F9" s="85">
        <v>16999</v>
      </c>
      <c r="G9" s="281">
        <v>3841</v>
      </c>
      <c r="H9" s="281">
        <v>35</v>
      </c>
      <c r="I9" s="285">
        <v>454</v>
      </c>
      <c r="J9" s="86">
        <f>SUM(C9:I9)</f>
        <v>267527</v>
      </c>
      <c r="K9" s="87"/>
      <c r="L9" s="87"/>
      <c r="M9" s="66"/>
      <c r="N9" s="65"/>
      <c r="O9" s="65"/>
    </row>
    <row r="10" spans="1:15" ht="17.100000000000001" customHeight="1" thickTop="1" thickBot="1">
      <c r="A10" s="78"/>
      <c r="B10" s="88" t="s">
        <v>124</v>
      </c>
      <c r="C10" s="89">
        <f>C9/J9</f>
        <v>0.55295353366202293</v>
      </c>
      <c r="D10" s="89">
        <f>D9/J9</f>
        <v>0.35875631244696798</v>
      </c>
      <c r="E10" s="89">
        <f>E9/J9</f>
        <v>8.5636216157621466E-3</v>
      </c>
      <c r="F10" s="89">
        <f>F9/J9</f>
        <v>6.3541250042051828E-2</v>
      </c>
      <c r="G10" s="282">
        <f>G9/J9</f>
        <v>1.4357429343580273E-2</v>
      </c>
      <c r="H10" s="282">
        <f>H9/J9</f>
        <v>1.3082791643460287E-4</v>
      </c>
      <c r="I10" s="282">
        <f>I9/J9</f>
        <v>1.6970249731802771E-3</v>
      </c>
      <c r="J10" s="90">
        <f>SUM(C10:I10)</f>
        <v>1.0000000000000002</v>
      </c>
      <c r="K10" s="91"/>
      <c r="L10" s="64"/>
      <c r="M10" s="67"/>
      <c r="N10" s="65"/>
      <c r="O10" s="65"/>
    </row>
    <row r="11" spans="1:15" ht="14.25" customHeight="1">
      <c r="A11" s="65"/>
      <c r="B11" s="66"/>
      <c r="C11" s="66"/>
      <c r="D11" s="69"/>
      <c r="E11" s="66"/>
      <c r="F11" s="66"/>
      <c r="G11" s="66"/>
      <c r="H11" s="66"/>
      <c r="I11" s="66"/>
      <c r="J11" s="66"/>
      <c r="K11" s="65"/>
      <c r="L11" s="70"/>
      <c r="M11" s="70"/>
    </row>
    <row r="12" spans="1:15" ht="17.100000000000001" customHeight="1" thickBot="1">
      <c r="A12" s="92" t="s">
        <v>114</v>
      </c>
      <c r="B12" s="92"/>
      <c r="C12" s="92"/>
      <c r="D12" s="92"/>
      <c r="E12" s="92"/>
      <c r="F12" s="92"/>
      <c r="G12" s="92"/>
      <c r="H12" s="92"/>
      <c r="I12" s="36"/>
      <c r="J12" s="36"/>
      <c r="K12" s="65"/>
      <c r="L12" s="70"/>
      <c r="M12" s="70"/>
    </row>
    <row r="13" spans="1:15" s="35" customFormat="1" ht="17.100000000000001" customHeight="1">
      <c r="A13" s="93"/>
      <c r="B13" s="332"/>
      <c r="C13" s="333"/>
      <c r="D13" s="94" t="s">
        <v>5</v>
      </c>
      <c r="E13" s="95" t="s">
        <v>6</v>
      </c>
      <c r="F13" s="96" t="s">
        <v>112</v>
      </c>
      <c r="G13" s="97" t="s">
        <v>0</v>
      </c>
      <c r="H13" s="98"/>
      <c r="I13" s="72"/>
      <c r="J13" s="72"/>
      <c r="K13" s="71"/>
      <c r="L13" s="73"/>
      <c r="M13" s="73"/>
    </row>
    <row r="14" spans="1:15" ht="17.100000000000001" customHeight="1">
      <c r="A14" s="78"/>
      <c r="B14" s="343" t="s">
        <v>113</v>
      </c>
      <c r="C14" s="344"/>
      <c r="D14" s="99">
        <v>5392</v>
      </c>
      <c r="E14" s="100">
        <v>2568</v>
      </c>
      <c r="F14" s="100">
        <v>57</v>
      </c>
      <c r="G14" s="101">
        <f>SUM(D14:F14)</f>
        <v>8017</v>
      </c>
      <c r="H14" s="87"/>
      <c r="I14" s="66"/>
      <c r="J14" s="66"/>
      <c r="K14" s="65"/>
      <c r="L14" s="66"/>
      <c r="M14" s="66"/>
    </row>
    <row r="15" spans="1:15" ht="17.100000000000001" customHeight="1" thickBot="1">
      <c r="A15" s="78"/>
      <c r="B15" s="345" t="s">
        <v>1</v>
      </c>
      <c r="C15" s="346"/>
      <c r="D15" s="102">
        <v>191405</v>
      </c>
      <c r="E15" s="103">
        <v>67053</v>
      </c>
      <c r="F15" s="104">
        <v>9069</v>
      </c>
      <c r="G15" s="101">
        <f>SUM(D15:F15)</f>
        <v>267527</v>
      </c>
      <c r="H15" s="87"/>
      <c r="I15" s="66"/>
      <c r="J15" s="66"/>
      <c r="K15" s="65"/>
      <c r="L15" s="66"/>
      <c r="M15" s="66"/>
    </row>
    <row r="16" spans="1:15" ht="17.100000000000001" customHeight="1" thickTop="1" thickBot="1">
      <c r="A16" s="78"/>
      <c r="B16" s="340" t="s">
        <v>115</v>
      </c>
      <c r="C16" s="341"/>
      <c r="D16" s="105">
        <f>D15/D14</f>
        <v>35.497959940652819</v>
      </c>
      <c r="E16" s="105">
        <f>E15/E14</f>
        <v>26.110981308411215</v>
      </c>
      <c r="F16" s="106">
        <f>F15/F14</f>
        <v>159.10526315789474</v>
      </c>
      <c r="G16" s="107">
        <f>G15/G14</f>
        <v>33.369963826867902</v>
      </c>
      <c r="H16" s="87"/>
      <c r="I16" s="66"/>
      <c r="J16" s="66"/>
      <c r="K16" s="65"/>
      <c r="L16" s="66"/>
      <c r="M16" s="66"/>
    </row>
    <row r="17" spans="1:13" ht="12.75" customHeight="1">
      <c r="A17" s="65"/>
      <c r="B17" s="68"/>
      <c r="C17" s="68"/>
      <c r="D17" s="66"/>
      <c r="E17" s="66"/>
      <c r="F17" s="66"/>
      <c r="G17" s="66"/>
      <c r="H17" s="66"/>
      <c r="I17" s="66"/>
      <c r="J17" s="66"/>
      <c r="K17" s="65"/>
      <c r="L17" s="66"/>
      <c r="M17" s="66"/>
    </row>
    <row r="18" spans="1:13" ht="17.100000000000001" customHeight="1" thickBot="1">
      <c r="A18" s="78" t="s">
        <v>76</v>
      </c>
      <c r="B18" s="78"/>
      <c r="C18" s="78"/>
      <c r="D18" s="78"/>
      <c r="E18" s="234"/>
      <c r="F18" s="234"/>
      <c r="G18" s="234"/>
      <c r="H18" s="234"/>
      <c r="I18" s="235"/>
      <c r="J18" s="65"/>
      <c r="K18" s="65"/>
      <c r="L18" s="65"/>
      <c r="M18" s="65"/>
    </row>
    <row r="19" spans="1:13" ht="17.100000000000001" customHeight="1">
      <c r="A19" s="65"/>
      <c r="B19" s="338" t="s">
        <v>3</v>
      </c>
      <c r="C19" s="334" t="s">
        <v>8</v>
      </c>
      <c r="D19" s="335"/>
      <c r="E19" s="336" t="s">
        <v>11</v>
      </c>
      <c r="F19" s="337"/>
      <c r="G19" s="347" t="s">
        <v>99</v>
      </c>
      <c r="H19" s="348"/>
      <c r="I19" s="236"/>
      <c r="J19" s="75"/>
      <c r="K19" s="74"/>
      <c r="L19" s="70"/>
      <c r="M19" s="65"/>
    </row>
    <row r="20" spans="1:13" ht="17.100000000000001" customHeight="1">
      <c r="A20" s="65"/>
      <c r="B20" s="339"/>
      <c r="C20" s="181" t="s">
        <v>9</v>
      </c>
      <c r="D20" s="182" t="s">
        <v>10</v>
      </c>
      <c r="E20" s="237" t="s">
        <v>9</v>
      </c>
      <c r="F20" s="238" t="s">
        <v>10</v>
      </c>
      <c r="G20" s="239" t="s">
        <v>83</v>
      </c>
      <c r="H20" s="240" t="s">
        <v>84</v>
      </c>
      <c r="I20" s="241"/>
      <c r="J20" s="70"/>
      <c r="K20" s="70"/>
      <c r="L20" s="342"/>
      <c r="M20" s="342"/>
    </row>
    <row r="21" spans="1:13" ht="17.100000000000001" customHeight="1">
      <c r="A21" s="65"/>
      <c r="B21" s="288" t="s">
        <v>206</v>
      </c>
      <c r="C21" s="228">
        <v>30</v>
      </c>
      <c r="D21" s="229">
        <v>92</v>
      </c>
      <c r="E21" s="230">
        <v>39</v>
      </c>
      <c r="F21" s="229">
        <v>436</v>
      </c>
      <c r="G21" s="242">
        <v>184</v>
      </c>
      <c r="H21" s="243">
        <v>154620</v>
      </c>
      <c r="I21" s="241"/>
      <c r="J21" s="70"/>
      <c r="K21" s="70"/>
      <c r="L21" s="342"/>
      <c r="M21" s="342"/>
    </row>
    <row r="22" spans="1:13" ht="17.100000000000001" customHeight="1" thickBot="1">
      <c r="A22" s="65"/>
      <c r="B22" s="291" t="s">
        <v>207</v>
      </c>
      <c r="C22" s="292">
        <v>23</v>
      </c>
      <c r="D22" s="293">
        <v>93</v>
      </c>
      <c r="E22" s="294">
        <v>32</v>
      </c>
      <c r="F22" s="293">
        <v>368</v>
      </c>
      <c r="G22" s="295">
        <v>160</v>
      </c>
      <c r="H22" s="296">
        <v>133150</v>
      </c>
      <c r="I22" s="244"/>
      <c r="J22" s="70"/>
      <c r="K22" s="70"/>
      <c r="L22" s="65"/>
      <c r="M22" s="76"/>
    </row>
    <row r="23" spans="1:13" ht="17.100000000000001" customHeight="1">
      <c r="A23" s="65"/>
      <c r="B23" s="68"/>
      <c r="C23" s="66"/>
      <c r="D23" s="66"/>
      <c r="E23" s="67"/>
      <c r="F23" s="67"/>
      <c r="G23" s="241"/>
      <c r="H23" s="241"/>
      <c r="I23" s="245"/>
      <c r="J23" s="77"/>
      <c r="K23" s="77"/>
      <c r="L23" s="65"/>
      <c r="M23" s="76"/>
    </row>
    <row r="24" spans="1:13" ht="17.100000000000001" customHeight="1" thickBot="1">
      <c r="A24" s="78" t="s">
        <v>77</v>
      </c>
      <c r="B24" s="78"/>
      <c r="C24" s="78"/>
      <c r="D24" s="78"/>
      <c r="E24" s="234"/>
      <c r="F24" s="235"/>
      <c r="G24" s="235"/>
      <c r="H24" s="235"/>
      <c r="I24" s="235"/>
      <c r="J24" s="65"/>
      <c r="K24" s="65"/>
      <c r="L24" s="65"/>
      <c r="M24" s="65"/>
    </row>
    <row r="25" spans="1:13" ht="17.100000000000001" customHeight="1">
      <c r="A25" s="78"/>
      <c r="B25" s="287" t="s">
        <v>3</v>
      </c>
      <c r="C25" s="286" t="s">
        <v>12</v>
      </c>
      <c r="D25" s="184" t="s">
        <v>13</v>
      </c>
      <c r="E25" s="234"/>
      <c r="F25" s="235"/>
      <c r="G25" s="235"/>
      <c r="H25" s="235"/>
      <c r="I25" s="235"/>
      <c r="J25" s="65"/>
      <c r="K25" s="68"/>
      <c r="L25" s="68"/>
      <c r="M25" s="68"/>
    </row>
    <row r="26" spans="1:13" ht="17.100000000000001" customHeight="1">
      <c r="A26" s="78"/>
      <c r="B26" s="288" t="s">
        <v>206</v>
      </c>
      <c r="C26" s="183">
        <v>1205</v>
      </c>
      <c r="D26" s="185">
        <v>6590</v>
      </c>
      <c r="E26" s="78"/>
      <c r="F26" s="65"/>
      <c r="G26" s="65"/>
      <c r="H26" s="65"/>
      <c r="I26" s="65"/>
      <c r="J26" s="65"/>
      <c r="K26" s="68"/>
      <c r="L26" s="66"/>
      <c r="M26" s="66"/>
    </row>
    <row r="27" spans="1:13" ht="17.100000000000001" customHeight="1" thickBot="1">
      <c r="A27" s="78"/>
      <c r="B27" s="291" t="s">
        <v>207</v>
      </c>
      <c r="C27" s="297">
        <v>1470</v>
      </c>
      <c r="D27" s="298">
        <v>7303</v>
      </c>
      <c r="E27" s="78"/>
      <c r="F27" s="65"/>
      <c r="G27" s="65"/>
      <c r="H27" s="65"/>
      <c r="I27" s="65"/>
      <c r="J27" s="65"/>
      <c r="K27" s="68"/>
      <c r="L27" s="66"/>
      <c r="M27" s="66"/>
    </row>
    <row r="28" spans="1:13" ht="17.100000000000001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3" ht="17.100000000000001" customHeight="1" thickBot="1">
      <c r="A29" s="78" t="s">
        <v>78</v>
      </c>
      <c r="B29" s="78"/>
      <c r="C29" s="78"/>
      <c r="D29" s="78"/>
      <c r="E29" s="78"/>
      <c r="F29" s="78"/>
      <c r="G29" s="65"/>
      <c r="H29" s="78" t="s">
        <v>79</v>
      </c>
      <c r="I29" s="78"/>
      <c r="J29" s="78"/>
      <c r="K29" s="78"/>
      <c r="L29" s="65"/>
      <c r="M29" s="65"/>
    </row>
    <row r="30" spans="1:13" ht="17.100000000000001" customHeight="1">
      <c r="A30" s="78"/>
      <c r="B30" s="268" t="s">
        <v>3</v>
      </c>
      <c r="C30" s="186" t="s">
        <v>4</v>
      </c>
      <c r="D30" s="266" t="s">
        <v>14</v>
      </c>
      <c r="E30" s="267" t="s">
        <v>15</v>
      </c>
      <c r="F30" s="187" t="s">
        <v>0</v>
      </c>
      <c r="G30" s="65"/>
      <c r="H30" s="268" t="s">
        <v>3</v>
      </c>
      <c r="I30" s="186" t="s">
        <v>7</v>
      </c>
      <c r="J30" s="271" t="s">
        <v>181</v>
      </c>
      <c r="K30" s="78"/>
      <c r="L30" s="65"/>
      <c r="M30" s="68"/>
    </row>
    <row r="31" spans="1:13" ht="17.100000000000001" customHeight="1">
      <c r="A31" s="78"/>
      <c r="B31" s="269">
        <v>30</v>
      </c>
      <c r="C31" s="188">
        <v>2356</v>
      </c>
      <c r="D31" s="189">
        <v>162</v>
      </c>
      <c r="E31" s="190">
        <v>1484</v>
      </c>
      <c r="F31" s="191">
        <f>SUM(C31:E31)</f>
        <v>4002</v>
      </c>
      <c r="G31" s="65"/>
      <c r="H31" s="270">
        <v>30</v>
      </c>
      <c r="I31" s="100">
        <v>8061</v>
      </c>
      <c r="J31" s="246">
        <v>469</v>
      </c>
      <c r="K31" s="78"/>
      <c r="L31" s="65"/>
      <c r="M31" s="66"/>
    </row>
    <row r="32" spans="1:13" ht="17.100000000000001" customHeight="1">
      <c r="A32" s="78"/>
      <c r="B32" s="280">
        <v>29</v>
      </c>
      <c r="C32" s="188">
        <v>3016</v>
      </c>
      <c r="D32" s="189">
        <v>199</v>
      </c>
      <c r="E32" s="190">
        <v>2252</v>
      </c>
      <c r="F32" s="191">
        <f>SUM(C32:E32)</f>
        <v>5467</v>
      </c>
      <c r="G32" s="65"/>
      <c r="H32" s="279">
        <v>29</v>
      </c>
      <c r="I32" s="100">
        <v>7366</v>
      </c>
      <c r="J32" s="246">
        <v>986</v>
      </c>
      <c r="K32" s="78"/>
      <c r="L32" s="65"/>
      <c r="M32" s="66"/>
    </row>
    <row r="33" spans="11:11" ht="17.100000000000001" customHeight="1">
      <c r="K33" s="78"/>
    </row>
  </sheetData>
  <mergeCells count="12">
    <mergeCell ref="L21:M21"/>
    <mergeCell ref="L20:M20"/>
    <mergeCell ref="B14:C14"/>
    <mergeCell ref="B15:C15"/>
    <mergeCell ref="G19:H19"/>
    <mergeCell ref="A1:J1"/>
    <mergeCell ref="A7:J7"/>
    <mergeCell ref="B13:C13"/>
    <mergeCell ref="C19:D19"/>
    <mergeCell ref="E19:F19"/>
    <mergeCell ref="B19:B20"/>
    <mergeCell ref="B16:C1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2"/>
  <sheetViews>
    <sheetView zoomScale="90" zoomScaleNormal="90" workbookViewId="0">
      <selection activeCell="C5" sqref="C5"/>
    </sheetView>
  </sheetViews>
  <sheetFormatPr defaultColWidth="8.625" defaultRowHeight="20.100000000000001" customHeight="1"/>
  <cols>
    <col min="1" max="1" width="2.125" style="4" customWidth="1"/>
    <col min="2" max="2" width="6" style="4" customWidth="1"/>
    <col min="3" max="3" width="9.5" style="4" customWidth="1"/>
    <col min="4" max="4" width="9.625" style="4" customWidth="1"/>
    <col min="5" max="5" width="9.375" style="4" customWidth="1"/>
    <col min="6" max="6" width="9.625" style="4" customWidth="1"/>
    <col min="7" max="7" width="10" style="4" customWidth="1"/>
    <col min="8" max="8" width="10.5" style="4" customWidth="1"/>
    <col min="9" max="9" width="10.875" style="4" customWidth="1"/>
    <col min="10" max="10" width="9.125" style="4" customWidth="1"/>
    <col min="11" max="11" width="11.25" style="4" customWidth="1"/>
    <col min="12" max="12" width="11.75" style="4" customWidth="1"/>
    <col min="13" max="13" width="11.5" style="4" customWidth="1"/>
    <col min="14" max="14" width="11.25" style="4" customWidth="1"/>
    <col min="15" max="15" width="7.25" style="4" customWidth="1"/>
    <col min="16" max="16384" width="8.625" style="4"/>
  </cols>
  <sheetData>
    <row r="1" spans="1:14" ht="20.100000000000001" customHeight="1" thickBot="1">
      <c r="B1" s="166" t="s">
        <v>41</v>
      </c>
      <c r="C1" s="166"/>
      <c r="D1" s="166"/>
      <c r="E1" s="166"/>
      <c r="F1" s="166"/>
      <c r="G1" s="166"/>
      <c r="H1" s="3"/>
      <c r="I1" s="3"/>
      <c r="J1" s="3"/>
      <c r="K1" s="3"/>
      <c r="L1" s="3"/>
      <c r="M1" s="3"/>
      <c r="N1" s="3"/>
    </row>
    <row r="2" spans="1:14" s="1" customFormat="1" ht="20.100000000000001" customHeight="1">
      <c r="B2" s="364" t="s">
        <v>3</v>
      </c>
      <c r="C2" s="352" t="s">
        <v>50</v>
      </c>
      <c r="D2" s="352" t="s">
        <v>51</v>
      </c>
      <c r="E2" s="352" t="s">
        <v>52</v>
      </c>
      <c r="F2" s="352" t="s">
        <v>100</v>
      </c>
      <c r="G2" s="352" t="s">
        <v>53</v>
      </c>
      <c r="H2" s="352" t="s">
        <v>54</v>
      </c>
      <c r="I2" s="352" t="s">
        <v>55</v>
      </c>
      <c r="J2" s="352" t="s">
        <v>56</v>
      </c>
      <c r="K2" s="352" t="s">
        <v>101</v>
      </c>
      <c r="L2" s="352" t="s">
        <v>102</v>
      </c>
      <c r="M2" s="350" t="s">
        <v>103</v>
      </c>
    </row>
    <row r="3" spans="1:14" s="1" customFormat="1" ht="20.100000000000001" customHeight="1">
      <c r="B3" s="365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1"/>
    </row>
    <row r="4" spans="1:14" s="1" customFormat="1" ht="20.100000000000001" customHeight="1">
      <c r="B4" s="366"/>
      <c r="C4" s="167" t="s">
        <v>125</v>
      </c>
      <c r="D4" s="167" t="s">
        <v>126</v>
      </c>
      <c r="E4" s="167" t="s">
        <v>127</v>
      </c>
      <c r="F4" s="167" t="s">
        <v>128</v>
      </c>
      <c r="G4" s="167" t="s">
        <v>129</v>
      </c>
      <c r="H4" s="167" t="s">
        <v>130</v>
      </c>
      <c r="I4" s="167" t="s">
        <v>131</v>
      </c>
      <c r="J4" s="167" t="s">
        <v>132</v>
      </c>
      <c r="K4" s="167" t="s">
        <v>133</v>
      </c>
      <c r="L4" s="167" t="s">
        <v>134</v>
      </c>
      <c r="M4" s="168" t="s">
        <v>135</v>
      </c>
    </row>
    <row r="5" spans="1:14" s="1" customFormat="1" ht="20.100000000000001" customHeight="1" thickBot="1">
      <c r="B5" s="169" t="s">
        <v>229</v>
      </c>
      <c r="C5" s="170">
        <v>42074</v>
      </c>
      <c r="D5" s="170">
        <v>174089</v>
      </c>
      <c r="E5" s="170" t="s">
        <v>230</v>
      </c>
      <c r="F5" s="170">
        <v>66542</v>
      </c>
      <c r="G5" s="170">
        <v>267527</v>
      </c>
      <c r="H5" s="170">
        <v>9709914</v>
      </c>
      <c r="I5" s="171">
        <f>G5/F5</f>
        <v>4.0204231913678576</v>
      </c>
      <c r="J5" s="171">
        <f>G5/D5*100</f>
        <v>153.67254680077431</v>
      </c>
      <c r="K5" s="171">
        <f>D5/C5</f>
        <v>4.1376859818415177</v>
      </c>
      <c r="L5" s="171">
        <f>9719914/C5</f>
        <v>231.01948947093217</v>
      </c>
      <c r="M5" s="172">
        <f>G5/C5</f>
        <v>6.3584874269144844</v>
      </c>
    </row>
    <row r="6" spans="1:14" s="2" customFormat="1" ht="20.100000000000001" customHeight="1" thickTop="1" thickBot="1">
      <c r="B6" s="169">
        <v>30</v>
      </c>
      <c r="C6" s="170">
        <v>42344</v>
      </c>
      <c r="D6" s="170">
        <v>167778</v>
      </c>
      <c r="E6" s="170">
        <v>7094</v>
      </c>
      <c r="F6" s="170">
        <v>65320</v>
      </c>
      <c r="G6" s="170">
        <v>255343</v>
      </c>
      <c r="H6" s="170">
        <v>10478955</v>
      </c>
      <c r="I6" s="171">
        <f>G6/F6</f>
        <v>3.9091090018371095</v>
      </c>
      <c r="J6" s="171">
        <f>G6/D6*100</f>
        <v>152.1909904755093</v>
      </c>
      <c r="K6" s="171">
        <f>D6/C6</f>
        <v>3.9622614774230116</v>
      </c>
      <c r="L6" s="171">
        <f>H6/C6</f>
        <v>247.47201492537314</v>
      </c>
      <c r="M6" s="172">
        <f>G6/C6</f>
        <v>6.03020498771963</v>
      </c>
    </row>
    <row r="7" spans="1:14" s="1" customFormat="1" ht="20.100000000000001" customHeight="1" thickTop="1">
      <c r="B7" s="272">
        <v>29</v>
      </c>
      <c r="C7" s="273">
        <v>42532</v>
      </c>
      <c r="D7" s="273">
        <v>155431</v>
      </c>
      <c r="E7" s="273">
        <v>11326</v>
      </c>
      <c r="F7" s="273">
        <v>65150</v>
      </c>
      <c r="G7" s="273">
        <v>254723</v>
      </c>
      <c r="H7" s="273">
        <v>10099758</v>
      </c>
      <c r="I7" s="274">
        <f>G7/F7</f>
        <v>3.9097927858787416</v>
      </c>
      <c r="J7" s="274">
        <f>G7/D7*100</f>
        <v>163.88172243632221</v>
      </c>
      <c r="K7" s="274">
        <f>D7/C7</f>
        <v>3.6544484153108248</v>
      </c>
      <c r="L7" s="274">
        <f>H7/C7</f>
        <v>237.46256935954105</v>
      </c>
      <c r="M7" s="275">
        <f>G7/C7</f>
        <v>5.9889730085582622</v>
      </c>
    </row>
    <row r="8" spans="1:14" s="1" customFormat="1" ht="20.100000000000001" customHeight="1">
      <c r="B8" s="290">
        <v>28</v>
      </c>
      <c r="C8" s="165">
        <v>43112</v>
      </c>
      <c r="D8" s="165">
        <v>144873</v>
      </c>
      <c r="E8" s="165">
        <v>8705</v>
      </c>
      <c r="F8" s="165">
        <v>69075</v>
      </c>
      <c r="G8" s="165">
        <v>266667</v>
      </c>
      <c r="H8" s="165">
        <v>10198346</v>
      </c>
      <c r="I8" s="163">
        <f>G8/F8</f>
        <v>3.8605428881650381</v>
      </c>
      <c r="J8" s="163">
        <f>G8/D8*100</f>
        <v>184.06949535110061</v>
      </c>
      <c r="K8" s="163">
        <f>D8/C8</f>
        <v>3.3603868992391908</v>
      </c>
      <c r="L8" s="163">
        <f>H8/C8</f>
        <v>236.55469474856187</v>
      </c>
      <c r="M8" s="164">
        <f>G8/C8</f>
        <v>6.1854472072740769</v>
      </c>
    </row>
    <row r="9" spans="1:14" s="1" customFormat="1" ht="20.100000000000001" customHeight="1" thickBot="1">
      <c r="B9" s="299">
        <v>27</v>
      </c>
      <c r="C9" s="300">
        <v>43299</v>
      </c>
      <c r="D9" s="300">
        <v>137557</v>
      </c>
      <c r="E9" s="300">
        <v>14748</v>
      </c>
      <c r="F9" s="300">
        <v>37456</v>
      </c>
      <c r="G9" s="300">
        <v>149976</v>
      </c>
      <c r="H9" s="300">
        <v>29479570</v>
      </c>
      <c r="I9" s="301">
        <f>G9/F9</f>
        <v>4.0040580948312687</v>
      </c>
      <c r="J9" s="301">
        <f>G9/D9*100</f>
        <v>109.02825737694192</v>
      </c>
      <c r="K9" s="301">
        <f>D9/C9</f>
        <v>3.1769093974456686</v>
      </c>
      <c r="L9" s="301">
        <f>H9/C9</f>
        <v>680.83720178295107</v>
      </c>
      <c r="M9" s="302">
        <f>G9/C9</f>
        <v>3.4637289544793184</v>
      </c>
    </row>
    <row r="10" spans="1:14" s="2" customFormat="1" ht="20.100000000000001" customHeight="1">
      <c r="B10" s="108"/>
      <c r="C10" s="1" t="s">
        <v>116</v>
      </c>
      <c r="D10" s="108"/>
      <c r="E10" s="355" t="s">
        <v>208</v>
      </c>
      <c r="F10" s="355"/>
      <c r="G10" s="355"/>
      <c r="H10" s="355"/>
      <c r="I10" s="355"/>
      <c r="J10" s="355"/>
      <c r="K10" s="355"/>
      <c r="L10" s="355"/>
      <c r="M10" s="355"/>
    </row>
    <row r="11" spans="1:14" s="2" customFormat="1" ht="20.100000000000001" customHeight="1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</row>
    <row r="12" spans="1:14" s="2" customFormat="1" ht="20.100000000000001" customHeight="1">
      <c r="A12" s="1"/>
      <c r="B12" s="1" t="s">
        <v>85</v>
      </c>
      <c r="C12" s="349" t="s">
        <v>86</v>
      </c>
      <c r="D12" s="349"/>
      <c r="E12" s="108"/>
      <c r="F12" s="349" t="s">
        <v>108</v>
      </c>
      <c r="G12" s="349"/>
      <c r="H12" s="108"/>
      <c r="I12" s="349" t="s">
        <v>109</v>
      </c>
      <c r="J12" s="349"/>
      <c r="K12" s="108"/>
      <c r="L12" s="354"/>
      <c r="M12" s="354"/>
      <c r="N12" s="5"/>
    </row>
    <row r="13" spans="1:14" s="2" customFormat="1" ht="20.100000000000001" customHeight="1">
      <c r="A13" s="1"/>
      <c r="B13" s="1"/>
      <c r="C13" s="43" t="s">
        <v>34</v>
      </c>
      <c r="D13" s="43">
        <v>110811</v>
      </c>
      <c r="E13" s="109"/>
      <c r="F13" s="43" t="s">
        <v>42</v>
      </c>
      <c r="G13" s="43">
        <v>258363</v>
      </c>
      <c r="H13" s="109"/>
      <c r="I13" s="167" t="s">
        <v>57</v>
      </c>
      <c r="J13" s="167" t="s">
        <v>58</v>
      </c>
      <c r="K13" s="109"/>
      <c r="L13" s="110"/>
      <c r="M13" s="110"/>
      <c r="N13" s="33"/>
    </row>
    <row r="14" spans="1:14" s="2" customFormat="1" ht="20.100000000000001" customHeight="1" thickBot="1">
      <c r="A14" s="1"/>
      <c r="B14" s="1"/>
      <c r="C14" s="192" t="s">
        <v>35</v>
      </c>
      <c r="D14" s="43">
        <v>39368</v>
      </c>
      <c r="E14" s="111"/>
      <c r="F14" s="43" t="s">
        <v>43</v>
      </c>
      <c r="G14" s="43">
        <v>95</v>
      </c>
      <c r="H14" s="109"/>
      <c r="I14" s="43" t="s">
        <v>136</v>
      </c>
      <c r="J14" s="284">
        <v>9502438</v>
      </c>
      <c r="K14" s="109"/>
      <c r="L14" s="109"/>
      <c r="M14" s="109"/>
      <c r="N14" s="5"/>
    </row>
    <row r="15" spans="1:14" s="2" customFormat="1" ht="20.100000000000001" customHeight="1" thickTop="1" thickBot="1">
      <c r="A15" s="1"/>
      <c r="B15" s="1"/>
      <c r="C15" s="192" t="s">
        <v>36</v>
      </c>
      <c r="D15" s="43">
        <v>16130</v>
      </c>
      <c r="E15" s="111"/>
      <c r="F15" s="201" t="s">
        <v>37</v>
      </c>
      <c r="G15" s="194">
        <f>SUM(G12:G14)</f>
        <v>258458</v>
      </c>
      <c r="H15" s="109"/>
      <c r="I15" s="43" t="s">
        <v>47</v>
      </c>
      <c r="J15" s="192">
        <v>12858</v>
      </c>
      <c r="K15" s="109"/>
      <c r="L15" s="109"/>
      <c r="M15" s="109"/>
      <c r="N15" s="5"/>
    </row>
    <row r="16" spans="1:14" s="2" customFormat="1" ht="20.100000000000001" customHeight="1" thickTop="1" thickBot="1">
      <c r="A16" s="1"/>
      <c r="B16" s="1"/>
      <c r="C16" s="193" t="s">
        <v>37</v>
      </c>
      <c r="D16" s="194">
        <f>SUM(D13:D15)</f>
        <v>166309</v>
      </c>
      <c r="E16" s="111"/>
      <c r="F16" s="162" t="s">
        <v>44</v>
      </c>
      <c r="G16" s="162">
        <v>1158</v>
      </c>
      <c r="H16" s="111"/>
      <c r="I16" s="43" t="s">
        <v>48</v>
      </c>
      <c r="J16" s="192">
        <v>57548</v>
      </c>
      <c r="K16" s="111"/>
      <c r="L16" s="109"/>
      <c r="M16" s="109"/>
      <c r="N16" s="5"/>
    </row>
    <row r="17" spans="1:14" s="2" customFormat="1" ht="20.100000000000001" customHeight="1" thickTop="1">
      <c r="A17" s="1"/>
      <c r="B17" s="1"/>
      <c r="C17" s="192" t="s">
        <v>38</v>
      </c>
      <c r="D17" s="162">
        <v>5195</v>
      </c>
      <c r="E17" s="111"/>
      <c r="F17" s="43" t="s">
        <v>45</v>
      </c>
      <c r="G17" s="43">
        <v>5256</v>
      </c>
      <c r="H17" s="109"/>
      <c r="I17" s="43" t="s">
        <v>104</v>
      </c>
      <c r="J17" s="192">
        <v>69969</v>
      </c>
      <c r="K17" s="109"/>
      <c r="L17" s="109"/>
      <c r="M17" s="109"/>
      <c r="N17" s="5"/>
    </row>
    <row r="18" spans="1:14" s="2" customFormat="1" ht="20.100000000000001" customHeight="1" thickBot="1">
      <c r="A18" s="1"/>
      <c r="B18" s="1"/>
      <c r="C18" s="192" t="s">
        <v>39</v>
      </c>
      <c r="D18" s="43">
        <v>2521</v>
      </c>
      <c r="E18" s="111"/>
      <c r="F18" s="202" t="s">
        <v>46</v>
      </c>
      <c r="G18" s="202">
        <v>2655</v>
      </c>
      <c r="H18" s="109"/>
      <c r="I18" s="202" t="s">
        <v>49</v>
      </c>
      <c r="J18" s="226">
        <v>67101</v>
      </c>
      <c r="K18" s="109"/>
      <c r="L18" s="109"/>
      <c r="M18" s="109"/>
      <c r="N18" s="5"/>
    </row>
    <row r="19" spans="1:14" s="2" customFormat="1" ht="20.100000000000001" customHeight="1" thickTop="1" thickBot="1">
      <c r="A19" s="1"/>
      <c r="B19" s="1"/>
      <c r="C19" s="192" t="s">
        <v>105</v>
      </c>
      <c r="D19" s="43">
        <v>64</v>
      </c>
      <c r="E19" s="111"/>
      <c r="F19" s="203" t="s">
        <v>37</v>
      </c>
      <c r="G19" s="204">
        <f>SUM(G16:G18)</f>
        <v>9069</v>
      </c>
      <c r="H19" s="109"/>
      <c r="I19" s="205" t="s">
        <v>40</v>
      </c>
      <c r="J19" s="200">
        <f>SUM(J14:J18)</f>
        <v>9709914</v>
      </c>
      <c r="K19" s="109"/>
      <c r="L19" s="109"/>
      <c r="M19" s="109"/>
      <c r="N19" s="5"/>
    </row>
    <row r="20" spans="1:14" s="2" customFormat="1" ht="20.100000000000001" customHeight="1" thickTop="1" thickBot="1">
      <c r="A20" s="1"/>
      <c r="B20" s="1"/>
      <c r="C20" s="195" t="s">
        <v>43</v>
      </c>
      <c r="D20" s="196">
        <v>0</v>
      </c>
      <c r="E20" s="111"/>
      <c r="F20" s="205" t="s">
        <v>40</v>
      </c>
      <c r="G20" s="200">
        <f>G15+G19</f>
        <v>267527</v>
      </c>
      <c r="H20" s="109"/>
      <c r="I20" s="109"/>
      <c r="J20" s="109"/>
      <c r="K20" s="109"/>
      <c r="L20" s="110"/>
      <c r="M20" s="109"/>
      <c r="N20" s="6"/>
    </row>
    <row r="21" spans="1:14" s="2" customFormat="1" ht="20.100000000000001" customHeight="1" thickTop="1" thickBot="1">
      <c r="A21" s="1"/>
      <c r="B21" s="1"/>
      <c r="C21" s="197" t="s">
        <v>37</v>
      </c>
      <c r="D21" s="198">
        <f>SUM(D17:D20)</f>
        <v>7780</v>
      </c>
      <c r="E21" s="111"/>
      <c r="F21" s="112"/>
      <c r="G21" s="113"/>
      <c r="H21" s="109"/>
      <c r="I21" s="110"/>
      <c r="J21" s="109"/>
      <c r="K21" s="109"/>
      <c r="L21" s="109"/>
      <c r="M21" s="109"/>
      <c r="N21" s="5"/>
    </row>
    <row r="22" spans="1:14" s="2" customFormat="1" ht="20.100000000000001" customHeight="1" thickTop="1" thickBot="1">
      <c r="A22" s="1"/>
      <c r="B22" s="1"/>
      <c r="C22" s="199" t="s">
        <v>40</v>
      </c>
      <c r="D22" s="200">
        <f>D16+D21</f>
        <v>174089</v>
      </c>
      <c r="E22" s="111"/>
      <c r="F22" s="356" t="s">
        <v>197</v>
      </c>
      <c r="G22" s="357"/>
      <c r="H22" s="358"/>
      <c r="I22" s="110"/>
      <c r="J22" s="109"/>
      <c r="K22" s="109"/>
      <c r="L22" s="110"/>
      <c r="M22" s="109"/>
      <c r="N22" s="5"/>
    </row>
    <row r="23" spans="1:14" s="2" customFormat="1" ht="20.100000000000001" customHeight="1" thickTop="1">
      <c r="B23" s="108"/>
      <c r="C23" s="114"/>
      <c r="D23" s="109"/>
      <c r="E23" s="111"/>
      <c r="F23" s="359"/>
      <c r="G23" s="355"/>
      <c r="H23" s="360"/>
      <c r="I23" s="108"/>
      <c r="J23" s="108"/>
      <c r="K23" s="233"/>
      <c r="L23" s="63"/>
      <c r="M23" s="233"/>
      <c r="N23" s="233"/>
    </row>
    <row r="24" spans="1:14" s="2" customFormat="1" ht="20.100000000000001" customHeight="1">
      <c r="B24" s="108"/>
      <c r="C24" s="114"/>
      <c r="D24" s="109"/>
      <c r="E24" s="111"/>
      <c r="F24" s="361"/>
      <c r="G24" s="362"/>
      <c r="H24" s="363"/>
      <c r="I24" s="34"/>
      <c r="J24" s="5"/>
      <c r="K24" s="1"/>
      <c r="L24" s="63"/>
      <c r="M24" s="233"/>
      <c r="N24" s="1"/>
    </row>
    <row r="25" spans="1:14" s="2" customFormat="1" ht="20.100000000000001" customHeight="1">
      <c r="I25" s="5"/>
      <c r="J25" s="5"/>
      <c r="K25" s="233"/>
      <c r="L25" s="63"/>
      <c r="M25" s="233"/>
      <c r="N25" s="1"/>
    </row>
    <row r="26" spans="1:14" s="2" customFormat="1" ht="20.100000000000001" customHeight="1">
      <c r="C26" s="6"/>
      <c r="I26" s="5"/>
      <c r="J26" s="5"/>
      <c r="K26" s="5"/>
      <c r="L26" s="63"/>
      <c r="M26" s="233"/>
    </row>
    <row r="27" spans="1:14" s="2" customFormat="1" ht="11.25" customHeight="1">
      <c r="K27" s="5"/>
      <c r="N27" s="7"/>
    </row>
    <row r="28" spans="1:14" s="2" customFormat="1" ht="20.100000000000001" customHeight="1"/>
    <row r="29" spans="1:14" s="2" customFormat="1" ht="20.100000000000001" customHeight="1"/>
    <row r="30" spans="1:14" s="2" customFormat="1" ht="20.100000000000001" customHeight="1"/>
    <row r="31" spans="1:14" s="2" customFormat="1" ht="20.100000000000001" customHeight="1"/>
    <row r="32" spans="1:14" s="2" customFormat="1" ht="20.100000000000001" customHeight="1">
      <c r="I32" s="4"/>
      <c r="J32" s="4"/>
    </row>
  </sheetData>
  <mergeCells count="18">
    <mergeCell ref="F22:H24"/>
    <mergeCell ref="G2:G3"/>
    <mergeCell ref="B2:B4"/>
    <mergeCell ref="C2:C3"/>
    <mergeCell ref="D2:D3"/>
    <mergeCell ref="E2:E3"/>
    <mergeCell ref="F12:G12"/>
    <mergeCell ref="F2:F3"/>
    <mergeCell ref="I12:J12"/>
    <mergeCell ref="C12:D12"/>
    <mergeCell ref="M2:M3"/>
    <mergeCell ref="H2:H3"/>
    <mergeCell ref="I2:I3"/>
    <mergeCell ref="J2:J3"/>
    <mergeCell ref="K2:K3"/>
    <mergeCell ref="L2:L3"/>
    <mergeCell ref="L12:M12"/>
    <mergeCell ref="E10:M10"/>
  </mergeCells>
  <phoneticPr fontId="4"/>
  <pageMargins left="0.70866141732283472" right="0.70866141732283472" top="0.74803149606299213" bottom="0.6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31"/>
  <sheetViews>
    <sheetView topLeftCell="A10" workbookViewId="0">
      <selection activeCell="P27" sqref="P27"/>
    </sheetView>
  </sheetViews>
  <sheetFormatPr defaultRowHeight="21" customHeight="1"/>
  <cols>
    <col min="1" max="1" width="2" style="9" customWidth="1"/>
    <col min="2" max="2" width="8.5" style="9" customWidth="1"/>
    <col min="3" max="15" width="7.5" style="9" customWidth="1"/>
    <col min="16" max="16" width="6.625" style="9" customWidth="1"/>
    <col min="17" max="16384" width="9" style="9"/>
  </cols>
  <sheetData>
    <row r="1" spans="2:16" ht="21" customHeight="1">
      <c r="B1" s="124" t="s">
        <v>200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2:16" ht="21" customHeight="1" thickBot="1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2:16" ht="21" customHeight="1">
      <c r="B3" s="126"/>
      <c r="C3" s="127">
        <v>0</v>
      </c>
      <c r="D3" s="127">
        <v>1</v>
      </c>
      <c r="E3" s="127">
        <v>2</v>
      </c>
      <c r="F3" s="127">
        <v>3</v>
      </c>
      <c r="G3" s="127">
        <v>4</v>
      </c>
      <c r="H3" s="127">
        <v>5</v>
      </c>
      <c r="I3" s="127">
        <v>6</v>
      </c>
      <c r="J3" s="127">
        <v>7</v>
      </c>
      <c r="K3" s="127">
        <v>8</v>
      </c>
      <c r="L3" s="127">
        <v>9</v>
      </c>
      <c r="M3" s="373" t="s">
        <v>19</v>
      </c>
      <c r="N3" s="371" t="s">
        <v>33</v>
      </c>
      <c r="O3" s="368" t="s">
        <v>0</v>
      </c>
    </row>
    <row r="4" spans="2:16" ht="21" customHeight="1" thickBot="1">
      <c r="B4" s="128"/>
      <c r="C4" s="129" t="s">
        <v>20</v>
      </c>
      <c r="D4" s="129" t="s">
        <v>21</v>
      </c>
      <c r="E4" s="129" t="s">
        <v>22</v>
      </c>
      <c r="F4" s="129" t="s">
        <v>23</v>
      </c>
      <c r="G4" s="129" t="s">
        <v>24</v>
      </c>
      <c r="H4" s="129" t="s">
        <v>25</v>
      </c>
      <c r="I4" s="129" t="s">
        <v>26</v>
      </c>
      <c r="J4" s="129" t="s">
        <v>27</v>
      </c>
      <c r="K4" s="129" t="s">
        <v>28</v>
      </c>
      <c r="L4" s="129" t="s">
        <v>29</v>
      </c>
      <c r="M4" s="374"/>
      <c r="N4" s="372"/>
      <c r="O4" s="369"/>
    </row>
    <row r="5" spans="2:16" ht="21" customHeight="1" thickTop="1">
      <c r="B5" s="130" t="s">
        <v>95</v>
      </c>
      <c r="C5" s="120">
        <v>371</v>
      </c>
      <c r="D5" s="120">
        <v>373</v>
      </c>
      <c r="E5" s="120">
        <v>1556</v>
      </c>
      <c r="F5" s="120">
        <v>1799</v>
      </c>
      <c r="G5" s="120">
        <v>2618</v>
      </c>
      <c r="H5" s="120">
        <v>1017</v>
      </c>
      <c r="I5" s="120">
        <v>683</v>
      </c>
      <c r="J5" s="120">
        <v>2008</v>
      </c>
      <c r="K5" s="120">
        <v>508</v>
      </c>
      <c r="L5" s="120">
        <v>28281</v>
      </c>
      <c r="M5" s="121">
        <f>SUM(C5:L5)</f>
        <v>39214</v>
      </c>
      <c r="N5" s="123">
        <v>154</v>
      </c>
      <c r="O5" s="135">
        <f>SUM(M5:N5)</f>
        <v>39368</v>
      </c>
    </row>
    <row r="6" spans="2:16" ht="21" customHeight="1">
      <c r="B6" s="131" t="s">
        <v>31</v>
      </c>
      <c r="C6" s="136">
        <f>SUM(C5/O5*100)</f>
        <v>0.94238975817923176</v>
      </c>
      <c r="D6" s="136">
        <f>D5/O5*100</f>
        <v>0.94747002641739497</v>
      </c>
      <c r="E6" s="136">
        <f>E5/O5*100</f>
        <v>3.9524486892907946</v>
      </c>
      <c r="F6" s="136">
        <f>F5/O5*100</f>
        <v>4.569701280227596</v>
      </c>
      <c r="G6" s="136">
        <f>G5/O5*100</f>
        <v>6.6500711237553345</v>
      </c>
      <c r="H6" s="136">
        <f>H5/O5*100</f>
        <v>2.5833163991058727</v>
      </c>
      <c r="I6" s="136">
        <f>I5/O5*100</f>
        <v>1.7349116033326557</v>
      </c>
      <c r="J6" s="136">
        <f>J5/O5*100</f>
        <v>5.1005893111156269</v>
      </c>
      <c r="K6" s="136">
        <f>K5/O5*100</f>
        <v>1.2903881324933957</v>
      </c>
      <c r="L6" s="136">
        <f>L5/O5*100</f>
        <v>71.837533021743553</v>
      </c>
      <c r="M6" s="137">
        <f>SUM(C6:L6)</f>
        <v>99.608819345661459</v>
      </c>
      <c r="N6" s="136">
        <f>N5/O5*100</f>
        <v>0.39118065433854904</v>
      </c>
      <c r="O6" s="138">
        <v>100</v>
      </c>
    </row>
    <row r="7" spans="2:16" ht="21" customHeight="1">
      <c r="B7" s="132" t="s">
        <v>120</v>
      </c>
      <c r="C7" s="118">
        <v>5204</v>
      </c>
      <c r="D7" s="118">
        <v>6262</v>
      </c>
      <c r="E7" s="118">
        <v>12061</v>
      </c>
      <c r="F7" s="118">
        <v>15267</v>
      </c>
      <c r="G7" s="118">
        <v>9390</v>
      </c>
      <c r="H7" s="118">
        <v>7829</v>
      </c>
      <c r="I7" s="118">
        <v>3677</v>
      </c>
      <c r="J7" s="118">
        <v>10663</v>
      </c>
      <c r="K7" s="118">
        <v>1807</v>
      </c>
      <c r="L7" s="118">
        <v>38651</v>
      </c>
      <c r="M7" s="119">
        <f>SUM(C7:L7)</f>
        <v>110811</v>
      </c>
      <c r="N7" s="122">
        <v>16130</v>
      </c>
      <c r="O7" s="138">
        <f>SUM(M7:N7)</f>
        <v>126941</v>
      </c>
    </row>
    <row r="8" spans="2:16" ht="21" customHeight="1" thickBot="1">
      <c r="B8" s="133" t="s">
        <v>31</v>
      </c>
      <c r="C8" s="139">
        <f>SUM(C7/O7*100)</f>
        <v>4.0995423070560335</v>
      </c>
      <c r="D8" s="139">
        <f>D7/O7*100</f>
        <v>4.9330003702507463</v>
      </c>
      <c r="E8" s="139">
        <f>E7/O7*100</f>
        <v>9.5012643669106129</v>
      </c>
      <c r="F8" s="139">
        <f>F7/O7*100</f>
        <v>12.026847117952434</v>
      </c>
      <c r="G8" s="139">
        <f>G7/O7*100</f>
        <v>7.3971372527394621</v>
      </c>
      <c r="H8" s="139">
        <f>H7/O7*100</f>
        <v>6.1674321141317625</v>
      </c>
      <c r="I8" s="139">
        <f>I7/O7*100</f>
        <v>2.8966212649971244</v>
      </c>
      <c r="J8" s="139">
        <f>J7/O7*100</f>
        <v>8.3999653382279948</v>
      </c>
      <c r="K8" s="139">
        <f>K7/O7*100</f>
        <v>1.4234959548136537</v>
      </c>
      <c r="L8" s="139">
        <f>L7/O7*100</f>
        <v>30.448003403155798</v>
      </c>
      <c r="M8" s="140">
        <f>SUM(C8:L8)</f>
        <v>87.293309490235615</v>
      </c>
      <c r="N8" s="141">
        <f>N7/O7*100</f>
        <v>12.706690509764378</v>
      </c>
      <c r="O8" s="142">
        <v>100</v>
      </c>
    </row>
    <row r="9" spans="2:16" s="10" customFormat="1" ht="21" customHeight="1" thickTop="1">
      <c r="B9" s="132" t="s">
        <v>32</v>
      </c>
      <c r="C9" s="143">
        <f>C5+C7</f>
        <v>5575</v>
      </c>
      <c r="D9" s="143">
        <f t="shared" ref="D9:L9" si="0">D5+D7</f>
        <v>6635</v>
      </c>
      <c r="E9" s="143">
        <f t="shared" si="0"/>
        <v>13617</v>
      </c>
      <c r="F9" s="143">
        <f t="shared" si="0"/>
        <v>17066</v>
      </c>
      <c r="G9" s="143">
        <f t="shared" si="0"/>
        <v>12008</v>
      </c>
      <c r="H9" s="143">
        <f t="shared" si="0"/>
        <v>8846</v>
      </c>
      <c r="I9" s="143">
        <f t="shared" si="0"/>
        <v>4360</v>
      </c>
      <c r="J9" s="143">
        <f t="shared" si="0"/>
        <v>12671</v>
      </c>
      <c r="K9" s="143">
        <f t="shared" si="0"/>
        <v>2315</v>
      </c>
      <c r="L9" s="143">
        <f t="shared" si="0"/>
        <v>66932</v>
      </c>
      <c r="M9" s="144">
        <f>SUM(M5+M7)</f>
        <v>150025</v>
      </c>
      <c r="N9" s="145">
        <f>N5+N7</f>
        <v>16284</v>
      </c>
      <c r="O9" s="135">
        <f>SUM(O5+O7)</f>
        <v>166309</v>
      </c>
    </row>
    <row r="10" spans="2:16" s="10" customFormat="1" ht="21" customHeight="1" thickBot="1">
      <c r="B10" s="134" t="s">
        <v>31</v>
      </c>
      <c r="C10" s="146">
        <f>SUM(C9/O9*100)</f>
        <v>3.352193807911779</v>
      </c>
      <c r="D10" s="146">
        <f>D9/O9*100</f>
        <v>3.989561599191866</v>
      </c>
      <c r="E10" s="146">
        <f>E9/O9*100</f>
        <v>8.1877709564725905</v>
      </c>
      <c r="F10" s="146">
        <f>F9/O9*100</f>
        <v>10.261621439609401</v>
      </c>
      <c r="G10" s="146">
        <f>G9/O9*100</f>
        <v>7.2202947525389485</v>
      </c>
      <c r="H10" s="146">
        <f>H9/O9*100</f>
        <v>5.3190146053430665</v>
      </c>
      <c r="I10" s="146">
        <f>I9/O9*100</f>
        <v>2.6216260094162074</v>
      </c>
      <c r="J10" s="146">
        <f>J9/O9*100</f>
        <v>7.6189502672735694</v>
      </c>
      <c r="K10" s="146">
        <f>K9/O9*100</f>
        <v>1.3919872045409449</v>
      </c>
      <c r="L10" s="146">
        <f>L9/O9*100</f>
        <v>40.245566986753573</v>
      </c>
      <c r="M10" s="147">
        <f>SUM(C10:L10)</f>
        <v>90.208587629051948</v>
      </c>
      <c r="N10" s="148">
        <f>N9/O9*100</f>
        <v>9.7914123709480556</v>
      </c>
      <c r="O10" s="149">
        <v>100</v>
      </c>
    </row>
    <row r="11" spans="2:16" s="10" customFormat="1" ht="21" customHeight="1"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"/>
    </row>
    <row r="12" spans="2:16" s="10" customFormat="1" ht="21" customHeight="1">
      <c r="B12" s="124" t="s">
        <v>106</v>
      </c>
      <c r="C12" s="150"/>
      <c r="D12" s="150"/>
      <c r="E12" s="150"/>
      <c r="F12" s="370" t="s">
        <v>59</v>
      </c>
      <c r="G12" s="370"/>
      <c r="H12" s="370"/>
      <c r="I12" s="370"/>
      <c r="J12" s="117"/>
      <c r="K12" s="216" t="s">
        <v>147</v>
      </c>
      <c r="L12" s="216"/>
      <c r="M12" s="216"/>
      <c r="N12" s="216"/>
      <c r="O12" s="216"/>
      <c r="P12" s="150"/>
    </row>
    <row r="13" spans="2:16" s="10" customFormat="1" ht="21" customHeight="1" thickBot="1">
      <c r="B13" s="151" t="s">
        <v>38</v>
      </c>
      <c r="C13" s="377">
        <v>5195</v>
      </c>
      <c r="D13" s="378"/>
      <c r="E13" s="152"/>
      <c r="F13" s="136" t="s">
        <v>60</v>
      </c>
      <c r="G13" s="136"/>
      <c r="H13" s="375">
        <f>O9</f>
        <v>166309</v>
      </c>
      <c r="I13" s="375"/>
      <c r="J13" s="117"/>
      <c r="K13" s="247"/>
      <c r="L13" s="156" t="s">
        <v>30</v>
      </c>
      <c r="M13" s="156" t="s">
        <v>142</v>
      </c>
      <c r="N13" s="248" t="s">
        <v>143</v>
      </c>
      <c r="O13" s="156" t="s">
        <v>137</v>
      </c>
      <c r="P13" s="156" t="s">
        <v>144</v>
      </c>
    </row>
    <row r="14" spans="2:16" s="10" customFormat="1" ht="21" customHeight="1" thickTop="1" thickBot="1">
      <c r="B14" s="151" t="s">
        <v>39</v>
      </c>
      <c r="C14" s="377">
        <v>2521</v>
      </c>
      <c r="D14" s="378"/>
      <c r="E14" s="152"/>
      <c r="F14" s="139" t="s">
        <v>117</v>
      </c>
      <c r="G14" s="139"/>
      <c r="H14" s="379">
        <f>C16</f>
        <v>7780</v>
      </c>
      <c r="I14" s="379"/>
      <c r="J14" s="117"/>
      <c r="K14" s="154" t="s">
        <v>118</v>
      </c>
      <c r="L14" s="120">
        <v>1042</v>
      </c>
      <c r="M14" s="120">
        <v>214</v>
      </c>
      <c r="N14" s="157">
        <f>L14+M14</f>
        <v>1256</v>
      </c>
      <c r="O14" s="158">
        <v>57</v>
      </c>
      <c r="P14" s="143">
        <f>N14-O14</f>
        <v>1199</v>
      </c>
    </row>
    <row r="15" spans="2:16" s="10" customFormat="1" ht="21" customHeight="1" thickTop="1" thickBot="1">
      <c r="B15" s="153" t="s">
        <v>105</v>
      </c>
      <c r="C15" s="383">
        <v>64</v>
      </c>
      <c r="D15" s="384"/>
      <c r="E15" s="152"/>
      <c r="F15" s="381" t="s">
        <v>40</v>
      </c>
      <c r="G15" s="382"/>
      <c r="H15" s="380">
        <f>SUM(H13:I14)</f>
        <v>174089</v>
      </c>
      <c r="I15" s="380"/>
      <c r="J15" s="117"/>
      <c r="K15" s="249" t="s">
        <v>119</v>
      </c>
      <c r="L15" s="159">
        <f>L16-L14</f>
        <v>4064</v>
      </c>
      <c r="M15" s="159">
        <f>M16-M14</f>
        <v>776</v>
      </c>
      <c r="N15" s="160">
        <f>L15+M15</f>
        <v>4840</v>
      </c>
      <c r="O15" s="159">
        <f>O16-O14</f>
        <v>145</v>
      </c>
      <c r="P15" s="218">
        <f>N15-O15</f>
        <v>4695</v>
      </c>
    </row>
    <row r="16" spans="2:16" s="10" customFormat="1" ht="21" customHeight="1" thickTop="1">
      <c r="B16" s="154" t="s">
        <v>40</v>
      </c>
      <c r="C16" s="376">
        <f>SUM(C13:C15)</f>
        <v>7780</v>
      </c>
      <c r="D16" s="376"/>
      <c r="E16" s="155"/>
      <c r="F16" s="155"/>
      <c r="G16" s="155"/>
      <c r="H16" s="155"/>
      <c r="I16" s="155"/>
      <c r="J16" s="117"/>
      <c r="K16" s="154" t="s">
        <v>32</v>
      </c>
      <c r="L16" s="217">
        <v>5106</v>
      </c>
      <c r="M16" s="217">
        <v>990</v>
      </c>
      <c r="N16" s="217">
        <f>N14+N15</f>
        <v>6096</v>
      </c>
      <c r="O16" s="161">
        <v>202</v>
      </c>
      <c r="P16" s="217">
        <f>N16-O16</f>
        <v>5894</v>
      </c>
    </row>
    <row r="17" spans="2:15" ht="21" customHeight="1"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spans="2:15" ht="21" customHeight="1">
      <c r="B18" t="s">
        <v>177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ht="21" customHeight="1" thickBot="1">
      <c r="B19" s="303" t="s">
        <v>210</v>
      </c>
      <c r="C19" s="304" t="s">
        <v>211</v>
      </c>
      <c r="D19" s="305" t="s">
        <v>62</v>
      </c>
      <c r="E19" s="305" t="s">
        <v>63</v>
      </c>
      <c r="F19" s="305" t="s">
        <v>64</v>
      </c>
      <c r="G19" s="305" t="s">
        <v>65</v>
      </c>
      <c r="H19" s="305" t="s">
        <v>66</v>
      </c>
      <c r="I19" s="305" t="s">
        <v>67</v>
      </c>
      <c r="J19" s="305" t="s">
        <v>68</v>
      </c>
      <c r="K19" s="305" t="s">
        <v>69</v>
      </c>
      <c r="L19" s="305" t="s">
        <v>70</v>
      </c>
      <c r="M19" s="305" t="s">
        <v>71</v>
      </c>
      <c r="N19" s="306" t="s">
        <v>72</v>
      </c>
      <c r="O19" s="307" t="s">
        <v>182</v>
      </c>
    </row>
    <row r="20" spans="2:15" ht="21" customHeight="1">
      <c r="B20" s="308" t="s">
        <v>183</v>
      </c>
      <c r="C20" s="309">
        <v>74</v>
      </c>
      <c r="D20" s="309">
        <v>60</v>
      </c>
      <c r="E20" s="309">
        <v>63</v>
      </c>
      <c r="F20" s="309">
        <v>58</v>
      </c>
      <c r="G20" s="309">
        <v>55</v>
      </c>
      <c r="H20" s="309">
        <v>57</v>
      </c>
      <c r="I20" s="309">
        <v>56</v>
      </c>
      <c r="J20" s="309">
        <v>73</v>
      </c>
      <c r="K20" s="309">
        <v>57</v>
      </c>
      <c r="L20" s="309">
        <v>56</v>
      </c>
      <c r="M20" s="309">
        <v>73</v>
      </c>
      <c r="N20" s="309">
        <v>4</v>
      </c>
      <c r="O20" s="310">
        <v>686</v>
      </c>
    </row>
    <row r="21" spans="2:15" ht="21" customHeight="1">
      <c r="B21" s="311" t="s">
        <v>212</v>
      </c>
      <c r="C21" s="312">
        <v>33</v>
      </c>
      <c r="D21" s="313">
        <v>27</v>
      </c>
      <c r="E21" s="313">
        <v>33</v>
      </c>
      <c r="F21" s="313">
        <v>26</v>
      </c>
      <c r="G21" s="313">
        <v>37</v>
      </c>
      <c r="H21" s="313">
        <v>30</v>
      </c>
      <c r="I21" s="313">
        <v>31</v>
      </c>
      <c r="J21" s="313">
        <v>46</v>
      </c>
      <c r="K21" s="313">
        <v>31</v>
      </c>
      <c r="L21" s="313">
        <v>36</v>
      </c>
      <c r="M21" s="313">
        <v>33</v>
      </c>
      <c r="N21" s="314">
        <v>6</v>
      </c>
      <c r="O21" s="315">
        <v>369</v>
      </c>
    </row>
    <row r="22" spans="2:15" ht="21" customHeight="1">
      <c r="B22" s="311" t="s">
        <v>184</v>
      </c>
      <c r="C22" s="312">
        <v>38</v>
      </c>
      <c r="D22" s="313">
        <v>20</v>
      </c>
      <c r="E22" s="313">
        <v>28</v>
      </c>
      <c r="F22" s="313">
        <v>26</v>
      </c>
      <c r="G22" s="313">
        <v>82</v>
      </c>
      <c r="H22" s="313">
        <v>33</v>
      </c>
      <c r="I22" s="313">
        <v>31</v>
      </c>
      <c r="J22" s="313">
        <v>33</v>
      </c>
      <c r="K22" s="313">
        <v>46</v>
      </c>
      <c r="L22" s="313">
        <v>57</v>
      </c>
      <c r="M22" s="313">
        <v>72</v>
      </c>
      <c r="N22" s="314">
        <v>4</v>
      </c>
      <c r="O22" s="315">
        <v>470</v>
      </c>
    </row>
    <row r="23" spans="2:15" ht="21" customHeight="1">
      <c r="B23" s="311" t="s">
        <v>185</v>
      </c>
      <c r="C23" s="312">
        <v>35</v>
      </c>
      <c r="D23" s="313">
        <v>32</v>
      </c>
      <c r="E23" s="313">
        <v>49</v>
      </c>
      <c r="F23" s="313">
        <v>62</v>
      </c>
      <c r="G23" s="313">
        <v>120</v>
      </c>
      <c r="H23" s="313">
        <v>26</v>
      </c>
      <c r="I23" s="313">
        <v>45</v>
      </c>
      <c r="J23" s="313">
        <v>31</v>
      </c>
      <c r="K23" s="313">
        <v>27</v>
      </c>
      <c r="L23" s="313">
        <v>40</v>
      </c>
      <c r="M23" s="313">
        <v>27</v>
      </c>
      <c r="N23" s="314">
        <v>5</v>
      </c>
      <c r="O23" s="315">
        <v>499</v>
      </c>
    </row>
    <row r="24" spans="2:15" ht="21" customHeight="1">
      <c r="B24" s="316" t="s">
        <v>186</v>
      </c>
      <c r="C24" s="317">
        <v>525</v>
      </c>
      <c r="D24" s="318">
        <v>815</v>
      </c>
      <c r="E24" s="318">
        <v>1077</v>
      </c>
      <c r="F24" s="318">
        <v>857</v>
      </c>
      <c r="G24" s="318">
        <v>1590</v>
      </c>
      <c r="H24" s="318">
        <v>1314</v>
      </c>
      <c r="I24" s="318">
        <v>1040</v>
      </c>
      <c r="J24" s="318">
        <v>1510</v>
      </c>
      <c r="K24" s="318">
        <v>1250</v>
      </c>
      <c r="L24" s="318">
        <v>1304</v>
      </c>
      <c r="M24" s="318">
        <v>1473</v>
      </c>
      <c r="N24" s="319">
        <v>20</v>
      </c>
      <c r="O24" s="320">
        <v>12775</v>
      </c>
    </row>
    <row r="25" spans="2:15" ht="21" customHeight="1">
      <c r="B25" s="316" t="s">
        <v>209</v>
      </c>
      <c r="C25" s="317">
        <v>1</v>
      </c>
      <c r="D25" s="318">
        <v>1</v>
      </c>
      <c r="E25" s="318">
        <v>8</v>
      </c>
      <c r="F25" s="318">
        <v>0</v>
      </c>
      <c r="G25" s="318">
        <v>18</v>
      </c>
      <c r="H25" s="318">
        <v>14</v>
      </c>
      <c r="I25" s="318">
        <v>2</v>
      </c>
      <c r="J25" s="318">
        <v>169</v>
      </c>
      <c r="K25" s="318">
        <v>49</v>
      </c>
      <c r="L25" s="318">
        <v>93</v>
      </c>
      <c r="M25" s="318">
        <v>47</v>
      </c>
      <c r="N25" s="319">
        <v>0</v>
      </c>
      <c r="O25" s="320">
        <v>402</v>
      </c>
    </row>
    <row r="26" spans="2:15" ht="18" customHeight="1">
      <c r="B26" s="322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4"/>
    </row>
    <row r="27" spans="2:15" ht="18" customHeight="1">
      <c r="B27" s="322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4"/>
    </row>
    <row r="28" spans="2:15" ht="18" customHeight="1">
      <c r="B28" s="322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4"/>
    </row>
    <row r="29" spans="2:15" ht="21" customHeight="1">
      <c r="B29" s="367" t="s">
        <v>215</v>
      </c>
      <c r="C29" s="367"/>
    </row>
    <row r="30" spans="2:15" s="321" customFormat="1" ht="21" customHeight="1">
      <c r="B30" s="325"/>
      <c r="C30" s="326" t="s">
        <v>219</v>
      </c>
      <c r="D30" s="326" t="s">
        <v>220</v>
      </c>
      <c r="E30" s="326" t="s">
        <v>221</v>
      </c>
      <c r="F30" s="326" t="s">
        <v>222</v>
      </c>
      <c r="G30" s="326" t="s">
        <v>223</v>
      </c>
      <c r="H30" s="326" t="s">
        <v>224</v>
      </c>
      <c r="I30" s="326" t="s">
        <v>225</v>
      </c>
      <c r="J30" s="326" t="s">
        <v>228</v>
      </c>
      <c r="K30" s="326" t="s">
        <v>226</v>
      </c>
      <c r="L30" s="326" t="s">
        <v>227</v>
      </c>
      <c r="M30" s="326" t="s">
        <v>217</v>
      </c>
      <c r="N30" s="326" t="s">
        <v>218</v>
      </c>
    </row>
    <row r="31" spans="2:15" ht="21" customHeight="1">
      <c r="B31" s="327" t="s">
        <v>216</v>
      </c>
      <c r="C31" s="328">
        <v>2</v>
      </c>
      <c r="D31" s="328">
        <v>257</v>
      </c>
      <c r="E31" s="328">
        <v>9571</v>
      </c>
      <c r="F31" s="328">
        <v>2170</v>
      </c>
      <c r="G31" s="328">
        <v>533</v>
      </c>
      <c r="H31" s="328">
        <v>631</v>
      </c>
      <c r="I31" s="328">
        <v>663</v>
      </c>
      <c r="J31" s="328">
        <v>343</v>
      </c>
      <c r="K31" s="328">
        <v>164</v>
      </c>
      <c r="L31" s="328">
        <v>142</v>
      </c>
      <c r="M31" s="328">
        <v>90</v>
      </c>
      <c r="N31" s="328">
        <f>SUM(C31:M31)</f>
        <v>14566</v>
      </c>
    </row>
  </sheetData>
  <mergeCells count="13">
    <mergeCell ref="B29:C29"/>
    <mergeCell ref="O3:O4"/>
    <mergeCell ref="F12:I12"/>
    <mergeCell ref="N3:N4"/>
    <mergeCell ref="M3:M4"/>
    <mergeCell ref="H13:I13"/>
    <mergeCell ref="C16:D16"/>
    <mergeCell ref="C13:D13"/>
    <mergeCell ref="H14:I14"/>
    <mergeCell ref="H15:I15"/>
    <mergeCell ref="F15:G15"/>
    <mergeCell ref="C14:D14"/>
    <mergeCell ref="C15:D15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6"/>
  <sheetViews>
    <sheetView zoomScale="80" zoomScaleNormal="80" workbookViewId="0">
      <selection activeCell="Q13" sqref="Q13:Q14"/>
    </sheetView>
  </sheetViews>
  <sheetFormatPr defaultRowHeight="18.75" customHeight="1"/>
  <cols>
    <col min="1" max="1" width="8" style="37" bestFit="1" customWidth="1"/>
    <col min="2" max="2" width="13.75" style="37" bestFit="1" customWidth="1"/>
    <col min="3" max="3" width="8" style="37" customWidth="1"/>
    <col min="4" max="5" width="8" style="37" bestFit="1" customWidth="1"/>
    <col min="6" max="6" width="10" style="37" bestFit="1" customWidth="1"/>
    <col min="7" max="7" width="5.875" style="37" customWidth="1"/>
    <col min="8" max="8" width="12.5" style="37" bestFit="1" customWidth="1"/>
    <col min="9" max="9" width="10.25" style="37" bestFit="1" customWidth="1"/>
    <col min="10" max="10" width="15.75" style="37" bestFit="1" customWidth="1"/>
    <col min="11" max="11" width="13.125" style="37" bestFit="1" customWidth="1"/>
    <col min="12" max="13" width="8" style="37" bestFit="1" customWidth="1"/>
    <col min="14" max="14" width="5.875" style="37" bestFit="1" customWidth="1"/>
    <col min="15" max="15" width="8.875" style="37" bestFit="1" customWidth="1"/>
    <col min="16" max="16" width="8.125" style="37" bestFit="1" customWidth="1"/>
    <col min="17" max="16384" width="9" style="37"/>
  </cols>
  <sheetData>
    <row r="1" spans="1:16" ht="45.75" customHeight="1">
      <c r="A1" s="389" t="s">
        <v>231</v>
      </c>
      <c r="B1" s="389"/>
      <c r="C1" s="389"/>
      <c r="D1" s="389"/>
      <c r="E1" s="389"/>
      <c r="F1" s="389"/>
      <c r="H1" s="389" t="s">
        <v>244</v>
      </c>
      <c r="I1" s="389"/>
      <c r="J1" s="389"/>
      <c r="K1" s="389"/>
      <c r="L1" s="389"/>
      <c r="M1" s="389"/>
      <c r="N1" s="389"/>
      <c r="O1" s="389"/>
      <c r="P1" s="389"/>
    </row>
    <row r="2" spans="1:16" ht="37.5" customHeight="1">
      <c r="A2" s="396" t="s">
        <v>16</v>
      </c>
      <c r="B2" s="396" t="s">
        <v>17</v>
      </c>
      <c r="C2" s="396"/>
      <c r="D2" s="388" t="s">
        <v>138</v>
      </c>
      <c r="E2" s="388" t="s">
        <v>18</v>
      </c>
      <c r="F2" s="388" t="s">
        <v>107</v>
      </c>
      <c r="H2" s="391" t="s">
        <v>172</v>
      </c>
      <c r="I2" s="397" t="s">
        <v>173</v>
      </c>
      <c r="J2" s="397" t="s">
        <v>174</v>
      </c>
      <c r="K2" s="393" t="s">
        <v>145</v>
      </c>
      <c r="L2" s="390" t="s">
        <v>139</v>
      </c>
      <c r="M2" s="390"/>
      <c r="N2" s="390"/>
      <c r="O2" s="394" t="s">
        <v>18</v>
      </c>
      <c r="P2" s="395" t="s">
        <v>107</v>
      </c>
    </row>
    <row r="3" spans="1:16" ht="30" customHeight="1">
      <c r="A3" s="396"/>
      <c r="B3" s="396"/>
      <c r="C3" s="396"/>
      <c r="D3" s="388"/>
      <c r="E3" s="388"/>
      <c r="F3" s="388"/>
      <c r="H3" s="392"/>
      <c r="I3" s="393"/>
      <c r="J3" s="393"/>
      <c r="K3" s="393"/>
      <c r="L3" s="179" t="s">
        <v>140</v>
      </c>
      <c r="M3" s="179" t="s">
        <v>257</v>
      </c>
      <c r="N3" s="175" t="s">
        <v>0</v>
      </c>
      <c r="O3" s="394"/>
      <c r="P3" s="395"/>
    </row>
    <row r="4" spans="1:16" ht="30" customHeight="1">
      <c r="A4" s="231" t="s">
        <v>187</v>
      </c>
      <c r="B4" s="231" t="s">
        <v>232</v>
      </c>
      <c r="C4" s="173">
        <v>30</v>
      </c>
      <c r="D4" s="174">
        <v>29</v>
      </c>
      <c r="E4" s="176">
        <f>D4/C4</f>
        <v>0.96666666666666667</v>
      </c>
      <c r="F4" s="177">
        <f>C4-D4</f>
        <v>1</v>
      </c>
      <c r="H4" s="225" t="s">
        <v>148</v>
      </c>
      <c r="I4" s="225" t="s">
        <v>149</v>
      </c>
      <c r="J4" s="225" t="s">
        <v>245</v>
      </c>
      <c r="K4" s="277">
        <v>28</v>
      </c>
      <c r="L4" s="174">
        <v>23</v>
      </c>
      <c r="M4" s="174">
        <v>3</v>
      </c>
      <c r="N4" s="178">
        <f>SUM(L4:M4)</f>
        <v>26</v>
      </c>
      <c r="O4" s="180">
        <f>N4/K4</f>
        <v>0.9285714285714286</v>
      </c>
      <c r="P4" s="174">
        <f>K4-N4</f>
        <v>2</v>
      </c>
    </row>
    <row r="5" spans="1:16" ht="30" customHeight="1">
      <c r="A5" s="231" t="s">
        <v>188</v>
      </c>
      <c r="B5" s="231" t="s">
        <v>233</v>
      </c>
      <c r="C5" s="173">
        <v>28</v>
      </c>
      <c r="D5" s="174">
        <v>28</v>
      </c>
      <c r="E5" s="176">
        <f t="shared" ref="E5:E14" si="0">D5/C5</f>
        <v>1</v>
      </c>
      <c r="F5" s="177">
        <f t="shared" ref="F5:F14" si="1">C5-D5</f>
        <v>0</v>
      </c>
      <c r="H5" s="225" t="s">
        <v>150</v>
      </c>
      <c r="I5" s="225" t="s">
        <v>151</v>
      </c>
      <c r="J5" s="225" t="s">
        <v>246</v>
      </c>
      <c r="K5" s="277">
        <v>25</v>
      </c>
      <c r="L5" s="173">
        <v>21</v>
      </c>
      <c r="M5" s="173">
        <v>2</v>
      </c>
      <c r="N5" s="178">
        <f t="shared" ref="N5:N14" si="2">SUM(L5:M5)</f>
        <v>23</v>
      </c>
      <c r="O5" s="180">
        <f t="shared" ref="O5:O14" si="3">N5/K5</f>
        <v>0.92</v>
      </c>
      <c r="P5" s="174">
        <f t="shared" ref="P5:P14" si="4">K5-N5</f>
        <v>2</v>
      </c>
    </row>
    <row r="6" spans="1:16" ht="30" customHeight="1">
      <c r="A6" s="231" t="s">
        <v>189</v>
      </c>
      <c r="B6" s="231" t="s">
        <v>234</v>
      </c>
      <c r="C6" s="173">
        <v>26</v>
      </c>
      <c r="D6" s="174">
        <v>26</v>
      </c>
      <c r="E6" s="176">
        <f t="shared" si="0"/>
        <v>1</v>
      </c>
      <c r="F6" s="177">
        <f t="shared" si="1"/>
        <v>0</v>
      </c>
      <c r="H6" s="225" t="s">
        <v>152</v>
      </c>
      <c r="I6" s="225" t="s">
        <v>153</v>
      </c>
      <c r="J6" s="225" t="s">
        <v>247</v>
      </c>
      <c r="K6" s="277">
        <v>16</v>
      </c>
      <c r="L6" s="173">
        <v>13</v>
      </c>
      <c r="M6" s="173">
        <v>3</v>
      </c>
      <c r="N6" s="178">
        <f t="shared" si="2"/>
        <v>16</v>
      </c>
      <c r="O6" s="180">
        <f t="shared" si="3"/>
        <v>1</v>
      </c>
      <c r="P6" s="174">
        <f t="shared" si="4"/>
        <v>0</v>
      </c>
    </row>
    <row r="7" spans="1:16" ht="30" customHeight="1">
      <c r="A7" s="231" t="s">
        <v>175</v>
      </c>
      <c r="B7" s="231" t="s">
        <v>235</v>
      </c>
      <c r="C7" s="173">
        <v>27</v>
      </c>
      <c r="D7" s="174">
        <v>27</v>
      </c>
      <c r="E7" s="176">
        <f t="shared" si="0"/>
        <v>1</v>
      </c>
      <c r="F7" s="177">
        <f t="shared" si="1"/>
        <v>0</v>
      </c>
      <c r="H7" s="225" t="s">
        <v>154</v>
      </c>
      <c r="I7" s="225" t="s">
        <v>155</v>
      </c>
      <c r="J7" s="225" t="s">
        <v>248</v>
      </c>
      <c r="K7" s="277">
        <v>28</v>
      </c>
      <c r="L7" s="173">
        <v>22</v>
      </c>
      <c r="M7" s="173">
        <v>5</v>
      </c>
      <c r="N7" s="178">
        <f t="shared" si="2"/>
        <v>27</v>
      </c>
      <c r="O7" s="180">
        <f t="shared" si="3"/>
        <v>0.9642857142857143</v>
      </c>
      <c r="P7" s="174">
        <f t="shared" si="4"/>
        <v>1</v>
      </c>
    </row>
    <row r="8" spans="1:16" ht="30" customHeight="1">
      <c r="A8" s="231" t="s">
        <v>190</v>
      </c>
      <c r="B8" s="231" t="s">
        <v>236</v>
      </c>
      <c r="C8" s="173">
        <v>21</v>
      </c>
      <c r="D8" s="174">
        <v>21</v>
      </c>
      <c r="E8" s="176">
        <f t="shared" si="0"/>
        <v>1</v>
      </c>
      <c r="F8" s="177">
        <f t="shared" si="1"/>
        <v>0</v>
      </c>
      <c r="H8" s="225" t="s">
        <v>156</v>
      </c>
      <c r="I8" s="225" t="s">
        <v>157</v>
      </c>
      <c r="J8" s="225" t="s">
        <v>249</v>
      </c>
      <c r="K8" s="277">
        <v>33</v>
      </c>
      <c r="L8" s="173">
        <v>28</v>
      </c>
      <c r="M8" s="173">
        <v>4</v>
      </c>
      <c r="N8" s="178">
        <f t="shared" si="2"/>
        <v>32</v>
      </c>
      <c r="O8" s="180">
        <f t="shared" si="3"/>
        <v>0.96969696969696972</v>
      </c>
      <c r="P8" s="174">
        <f t="shared" si="4"/>
        <v>1</v>
      </c>
    </row>
    <row r="9" spans="1:16" ht="30" customHeight="1">
      <c r="A9" s="231" t="s">
        <v>191</v>
      </c>
      <c r="B9" s="231" t="s">
        <v>237</v>
      </c>
      <c r="C9" s="173">
        <v>18</v>
      </c>
      <c r="D9" s="174">
        <v>18</v>
      </c>
      <c r="E9" s="176">
        <f t="shared" si="0"/>
        <v>1</v>
      </c>
      <c r="F9" s="177">
        <f t="shared" si="1"/>
        <v>0</v>
      </c>
      <c r="H9" s="225" t="s">
        <v>158</v>
      </c>
      <c r="I9" s="225" t="s">
        <v>159</v>
      </c>
      <c r="J9" s="225" t="s">
        <v>250</v>
      </c>
      <c r="K9" s="277">
        <v>14</v>
      </c>
      <c r="L9" s="173">
        <v>13</v>
      </c>
      <c r="M9" s="173">
        <v>1</v>
      </c>
      <c r="N9" s="178">
        <f t="shared" si="2"/>
        <v>14</v>
      </c>
      <c r="O9" s="180">
        <f t="shared" si="3"/>
        <v>1</v>
      </c>
      <c r="P9" s="174">
        <f t="shared" si="4"/>
        <v>0</v>
      </c>
    </row>
    <row r="10" spans="1:16" ht="30" customHeight="1">
      <c r="A10" s="231" t="s">
        <v>192</v>
      </c>
      <c r="B10" s="231" t="s">
        <v>238</v>
      </c>
      <c r="C10" s="173">
        <v>20</v>
      </c>
      <c r="D10" s="174">
        <v>20</v>
      </c>
      <c r="E10" s="176">
        <f t="shared" si="0"/>
        <v>1</v>
      </c>
      <c r="F10" s="177">
        <f t="shared" si="1"/>
        <v>0</v>
      </c>
      <c r="H10" s="225" t="s">
        <v>160</v>
      </c>
      <c r="I10" s="225" t="s">
        <v>161</v>
      </c>
      <c r="J10" s="225" t="s">
        <v>251</v>
      </c>
      <c r="K10" s="277">
        <v>17</v>
      </c>
      <c r="L10" s="173">
        <v>13</v>
      </c>
      <c r="M10" s="173">
        <v>2</v>
      </c>
      <c r="N10" s="178">
        <f t="shared" si="2"/>
        <v>15</v>
      </c>
      <c r="O10" s="180">
        <f t="shared" si="3"/>
        <v>0.88235294117647056</v>
      </c>
      <c r="P10" s="174">
        <f t="shared" si="4"/>
        <v>2</v>
      </c>
    </row>
    <row r="11" spans="1:16" ht="30" customHeight="1">
      <c r="A11" s="231" t="s">
        <v>193</v>
      </c>
      <c r="B11" s="231" t="s">
        <v>239</v>
      </c>
      <c r="C11" s="173">
        <v>26</v>
      </c>
      <c r="D11" s="174">
        <v>26</v>
      </c>
      <c r="E11" s="176">
        <f t="shared" si="0"/>
        <v>1</v>
      </c>
      <c r="F11" s="177">
        <f t="shared" si="1"/>
        <v>0</v>
      </c>
      <c r="H11" s="225" t="s">
        <v>162</v>
      </c>
      <c r="I11" s="225" t="s">
        <v>163</v>
      </c>
      <c r="J11" s="225" t="s">
        <v>252</v>
      </c>
      <c r="K11" s="277">
        <v>31</v>
      </c>
      <c r="L11" s="173">
        <v>11</v>
      </c>
      <c r="M11" s="173">
        <v>4</v>
      </c>
      <c r="N11" s="178">
        <f t="shared" si="2"/>
        <v>15</v>
      </c>
      <c r="O11" s="180">
        <f t="shared" si="3"/>
        <v>0.4838709677419355</v>
      </c>
      <c r="P11" s="174">
        <f t="shared" si="4"/>
        <v>16</v>
      </c>
    </row>
    <row r="12" spans="1:16" ht="30" customHeight="1">
      <c r="A12" s="231" t="s">
        <v>194</v>
      </c>
      <c r="B12" s="231" t="s">
        <v>240</v>
      </c>
      <c r="C12" s="173">
        <v>24</v>
      </c>
      <c r="D12" s="174">
        <v>24</v>
      </c>
      <c r="E12" s="176">
        <f t="shared" si="0"/>
        <v>1</v>
      </c>
      <c r="F12" s="177">
        <f t="shared" si="1"/>
        <v>0</v>
      </c>
      <c r="H12" s="225" t="s">
        <v>164</v>
      </c>
      <c r="I12" s="225" t="s">
        <v>165</v>
      </c>
      <c r="J12" s="225" t="s">
        <v>253</v>
      </c>
      <c r="K12" s="277">
        <v>28</v>
      </c>
      <c r="L12" s="173">
        <v>13</v>
      </c>
      <c r="M12" s="173">
        <v>11</v>
      </c>
      <c r="N12" s="178">
        <f t="shared" si="2"/>
        <v>24</v>
      </c>
      <c r="O12" s="180">
        <f t="shared" si="3"/>
        <v>0.8571428571428571</v>
      </c>
      <c r="P12" s="174">
        <f t="shared" si="4"/>
        <v>4</v>
      </c>
    </row>
    <row r="13" spans="1:16" ht="30" customHeight="1">
      <c r="A13" s="231" t="s">
        <v>176</v>
      </c>
      <c r="B13" s="231" t="s">
        <v>241</v>
      </c>
      <c r="C13" s="173">
        <v>29</v>
      </c>
      <c r="D13" s="174">
        <v>25</v>
      </c>
      <c r="E13" s="176">
        <f t="shared" si="0"/>
        <v>0.86206896551724133</v>
      </c>
      <c r="F13" s="177">
        <f t="shared" si="1"/>
        <v>4</v>
      </c>
      <c r="H13" s="225" t="s">
        <v>166</v>
      </c>
      <c r="I13" s="225" t="s">
        <v>167</v>
      </c>
      <c r="J13" s="225" t="s">
        <v>254</v>
      </c>
      <c r="K13" s="277">
        <v>26</v>
      </c>
      <c r="L13" s="173">
        <v>12</v>
      </c>
      <c r="M13" s="173">
        <v>5</v>
      </c>
      <c r="N13" s="178">
        <f t="shared" si="2"/>
        <v>17</v>
      </c>
      <c r="O13" s="180">
        <f t="shared" si="3"/>
        <v>0.65384615384615385</v>
      </c>
      <c r="P13" s="174">
        <f t="shared" si="4"/>
        <v>9</v>
      </c>
    </row>
    <row r="14" spans="1:16" ht="30" customHeight="1">
      <c r="A14" s="231" t="s">
        <v>195</v>
      </c>
      <c r="B14" s="231" t="s">
        <v>242</v>
      </c>
      <c r="C14" s="173">
        <v>20</v>
      </c>
      <c r="D14" s="174">
        <v>19</v>
      </c>
      <c r="E14" s="176">
        <f t="shared" si="0"/>
        <v>0.95</v>
      </c>
      <c r="F14" s="177">
        <f t="shared" si="1"/>
        <v>1</v>
      </c>
      <c r="H14" s="225" t="s">
        <v>168</v>
      </c>
      <c r="I14" s="225" t="s">
        <v>169</v>
      </c>
      <c r="J14" s="225" t="s">
        <v>255</v>
      </c>
      <c r="K14" s="277">
        <v>23</v>
      </c>
      <c r="L14" s="173">
        <v>13</v>
      </c>
      <c r="M14" s="173">
        <v>3</v>
      </c>
      <c r="N14" s="178">
        <f t="shared" si="2"/>
        <v>16</v>
      </c>
      <c r="O14" s="180">
        <f t="shared" si="3"/>
        <v>0.69565217391304346</v>
      </c>
      <c r="P14" s="174">
        <f t="shared" si="4"/>
        <v>7</v>
      </c>
    </row>
    <row r="15" spans="1:16" ht="30" customHeight="1" thickBot="1">
      <c r="A15" s="232" t="s">
        <v>196</v>
      </c>
      <c r="B15" s="231" t="s">
        <v>243</v>
      </c>
      <c r="C15" s="210">
        <v>22</v>
      </c>
      <c r="D15" s="211">
        <v>22</v>
      </c>
      <c r="E15" s="212">
        <f>D15/C15</f>
        <v>1</v>
      </c>
      <c r="F15" s="213">
        <f>C15-D15</f>
        <v>0</v>
      </c>
      <c r="H15" s="227" t="s">
        <v>170</v>
      </c>
      <c r="I15" s="227" t="s">
        <v>171</v>
      </c>
      <c r="J15" s="225" t="s">
        <v>256</v>
      </c>
      <c r="K15" s="278">
        <v>24</v>
      </c>
      <c r="L15" s="210">
        <v>10</v>
      </c>
      <c r="M15" s="210">
        <v>5</v>
      </c>
      <c r="N15" s="214">
        <f>L15+M15</f>
        <v>15</v>
      </c>
      <c r="O15" s="215">
        <f>N15/K15</f>
        <v>0.625</v>
      </c>
      <c r="P15" s="211">
        <f>K15-N15</f>
        <v>9</v>
      </c>
    </row>
    <row r="16" spans="1:16" ht="30" customHeight="1" thickTop="1">
      <c r="A16" s="385" t="s">
        <v>146</v>
      </c>
      <c r="B16" s="387"/>
      <c r="C16" s="206">
        <f>SUM(C4:C15)</f>
        <v>291</v>
      </c>
      <c r="D16" s="207">
        <f>SUM(D4:D15)</f>
        <v>285</v>
      </c>
      <c r="E16" s="208">
        <f>D16/C16</f>
        <v>0.97938144329896903</v>
      </c>
      <c r="F16" s="209">
        <f>SUM(F4:F15)</f>
        <v>6</v>
      </c>
      <c r="H16" s="385" t="s">
        <v>141</v>
      </c>
      <c r="I16" s="386"/>
      <c r="J16" s="387"/>
      <c r="K16" s="276">
        <f>SUM(K4:K15)</f>
        <v>293</v>
      </c>
      <c r="L16" s="206">
        <f>SUM(L4:L15)</f>
        <v>192</v>
      </c>
      <c r="M16" s="206">
        <f>SUM(M4:M15)</f>
        <v>48</v>
      </c>
      <c r="N16" s="206">
        <f>SUM(N4:N15)</f>
        <v>240</v>
      </c>
      <c r="O16" s="208">
        <f>N16/K16</f>
        <v>0.8191126279863481</v>
      </c>
      <c r="P16" s="207">
        <f>SUM(P4:P15)</f>
        <v>53</v>
      </c>
    </row>
  </sheetData>
  <mergeCells count="16">
    <mergeCell ref="H16:J16"/>
    <mergeCell ref="A16:B16"/>
    <mergeCell ref="E2:E3"/>
    <mergeCell ref="F2:F3"/>
    <mergeCell ref="A1:F1"/>
    <mergeCell ref="H1:P1"/>
    <mergeCell ref="L2:N2"/>
    <mergeCell ref="H2:H3"/>
    <mergeCell ref="K2:K3"/>
    <mergeCell ref="O2:O3"/>
    <mergeCell ref="P2:P3"/>
    <mergeCell ref="A2:A3"/>
    <mergeCell ref="B2:C3"/>
    <mergeCell ref="D2:D3"/>
    <mergeCell ref="J2:J3"/>
    <mergeCell ref="I2:I3"/>
  </mergeCells>
  <phoneticPr fontId="15"/>
  <pageMargins left="0.59055118110236227" right="0.19685039370078741" top="0.59055118110236227" bottom="0.59055118110236227" header="0" footer="0"/>
  <pageSetup paperSize="9" scale="93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5"/>
  <sheetViews>
    <sheetView workbookViewId="0">
      <selection activeCell="O11" sqref="O11"/>
    </sheetView>
  </sheetViews>
  <sheetFormatPr defaultRowHeight="13.5"/>
  <sheetData>
    <row r="1" spans="1:11" ht="14.25" thickBot="1">
      <c r="A1" s="398" t="s">
        <v>365</v>
      </c>
      <c r="B1" s="398"/>
      <c r="C1" s="398"/>
      <c r="D1" s="398"/>
      <c r="E1" s="399"/>
      <c r="F1" s="400"/>
      <c r="G1" s="400"/>
      <c r="H1" s="401" t="s">
        <v>366</v>
      </c>
      <c r="I1" s="401"/>
      <c r="J1" s="401"/>
      <c r="K1" s="401"/>
    </row>
    <row r="2" spans="1:11">
      <c r="A2" s="402"/>
      <c r="B2" s="403" t="s">
        <v>258</v>
      </c>
      <c r="C2" s="404" t="s">
        <v>367</v>
      </c>
      <c r="D2" s="404"/>
      <c r="E2" s="405"/>
      <c r="F2" s="406"/>
      <c r="G2" s="407"/>
      <c r="H2" s="403" t="s">
        <v>258</v>
      </c>
      <c r="I2" s="404" t="s">
        <v>367</v>
      </c>
      <c r="J2" s="408"/>
      <c r="K2" s="405"/>
    </row>
    <row r="3" spans="1:11">
      <c r="A3" s="409"/>
      <c r="B3" s="410"/>
      <c r="C3" s="411"/>
      <c r="D3" s="412" t="s">
        <v>368</v>
      </c>
      <c r="E3" s="413" t="s">
        <v>369</v>
      </c>
      <c r="F3" s="414"/>
      <c r="G3" s="415"/>
      <c r="H3" s="410"/>
      <c r="I3" s="411"/>
      <c r="J3" s="412" t="s">
        <v>368</v>
      </c>
      <c r="K3" s="413" t="s">
        <v>369</v>
      </c>
    </row>
    <row r="4" spans="1:11">
      <c r="A4" s="416" t="s">
        <v>370</v>
      </c>
      <c r="B4" s="417" t="s">
        <v>259</v>
      </c>
      <c r="C4" s="418">
        <v>2179</v>
      </c>
      <c r="D4" s="418">
        <v>221</v>
      </c>
      <c r="E4" s="419">
        <f>SUM(C4:C18)</f>
        <v>19902</v>
      </c>
      <c r="F4" s="420" t="s">
        <v>371</v>
      </c>
      <c r="G4" s="421" t="s">
        <v>372</v>
      </c>
      <c r="H4" s="417" t="s">
        <v>260</v>
      </c>
      <c r="I4" s="418">
        <v>1425</v>
      </c>
      <c r="J4" s="418">
        <v>1425</v>
      </c>
      <c r="K4" s="422">
        <f>SUM(I4:I13)</f>
        <v>10672</v>
      </c>
    </row>
    <row r="5" spans="1:11">
      <c r="A5" s="423"/>
      <c r="B5" s="417" t="s">
        <v>261</v>
      </c>
      <c r="C5" s="418">
        <v>668</v>
      </c>
      <c r="D5" s="418">
        <v>67</v>
      </c>
      <c r="E5" s="424"/>
      <c r="F5" s="425"/>
      <c r="G5" s="421"/>
      <c r="H5" s="417" t="s">
        <v>262</v>
      </c>
      <c r="I5" s="418">
        <v>5621</v>
      </c>
      <c r="J5" s="418">
        <v>5621</v>
      </c>
      <c r="K5" s="422"/>
    </row>
    <row r="6" spans="1:11">
      <c r="A6" s="423"/>
      <c r="B6" s="417" t="s">
        <v>263</v>
      </c>
      <c r="C6" s="418">
        <v>2431</v>
      </c>
      <c r="D6" s="418">
        <v>224</v>
      </c>
      <c r="E6" s="424"/>
      <c r="F6" s="425"/>
      <c r="G6" s="421"/>
      <c r="H6" s="417" t="s">
        <v>264</v>
      </c>
      <c r="I6" s="418">
        <v>108</v>
      </c>
      <c r="J6" s="418">
        <v>108</v>
      </c>
      <c r="K6" s="422"/>
    </row>
    <row r="7" spans="1:11">
      <c r="A7" s="423"/>
      <c r="B7" s="417" t="s">
        <v>265</v>
      </c>
      <c r="C7" s="418">
        <v>1919</v>
      </c>
      <c r="D7" s="418">
        <v>311</v>
      </c>
      <c r="E7" s="424"/>
      <c r="F7" s="425"/>
      <c r="G7" s="421"/>
      <c r="H7" s="417" t="s">
        <v>266</v>
      </c>
      <c r="I7" s="418">
        <v>356</v>
      </c>
      <c r="J7" s="418">
        <v>356</v>
      </c>
      <c r="K7" s="422"/>
    </row>
    <row r="8" spans="1:11">
      <c r="A8" s="423"/>
      <c r="B8" s="417" t="s">
        <v>267</v>
      </c>
      <c r="C8" s="418">
        <v>1726</v>
      </c>
      <c r="D8" s="418">
        <v>156</v>
      </c>
      <c r="E8" s="424"/>
      <c r="F8" s="425"/>
      <c r="G8" s="421"/>
      <c r="H8" s="417" t="s">
        <v>268</v>
      </c>
      <c r="I8" s="418">
        <v>698</v>
      </c>
      <c r="J8" s="418">
        <v>698</v>
      </c>
      <c r="K8" s="422"/>
    </row>
    <row r="9" spans="1:11">
      <c r="A9" s="423"/>
      <c r="B9" s="417" t="s">
        <v>269</v>
      </c>
      <c r="C9" s="418">
        <v>1076</v>
      </c>
      <c r="D9" s="418">
        <v>177</v>
      </c>
      <c r="E9" s="424"/>
      <c r="F9" s="425"/>
      <c r="G9" s="421"/>
      <c r="H9" s="417" t="s">
        <v>270</v>
      </c>
      <c r="I9" s="418">
        <v>69</v>
      </c>
      <c r="J9" s="418">
        <v>69</v>
      </c>
      <c r="K9" s="422"/>
    </row>
    <row r="10" spans="1:11">
      <c r="A10" s="423"/>
      <c r="B10" s="417" t="s">
        <v>271</v>
      </c>
      <c r="C10" s="418">
        <v>788</v>
      </c>
      <c r="D10" s="418">
        <v>4</v>
      </c>
      <c r="E10" s="424"/>
      <c r="F10" s="425"/>
      <c r="G10" s="421"/>
      <c r="H10" s="417" t="s">
        <v>272</v>
      </c>
      <c r="I10" s="418">
        <v>1649</v>
      </c>
      <c r="J10" s="418">
        <v>1649</v>
      </c>
      <c r="K10" s="422"/>
    </row>
    <row r="11" spans="1:11">
      <c r="A11" s="423"/>
      <c r="B11" s="417" t="s">
        <v>273</v>
      </c>
      <c r="C11" s="418">
        <v>2011</v>
      </c>
      <c r="D11" s="418">
        <v>11</v>
      </c>
      <c r="E11" s="424"/>
      <c r="F11" s="425"/>
      <c r="G11" s="421"/>
      <c r="H11" s="417" t="s">
        <v>274</v>
      </c>
      <c r="I11" s="418">
        <v>227</v>
      </c>
      <c r="J11" s="418">
        <v>227</v>
      </c>
      <c r="K11" s="422"/>
    </row>
    <row r="12" spans="1:11">
      <c r="A12" s="423"/>
      <c r="B12" s="417" t="s">
        <v>275</v>
      </c>
      <c r="C12" s="418">
        <v>1748</v>
      </c>
      <c r="D12" s="418">
        <v>42</v>
      </c>
      <c r="E12" s="424"/>
      <c r="F12" s="425"/>
      <c r="G12" s="421"/>
      <c r="H12" s="417" t="s">
        <v>276</v>
      </c>
      <c r="I12" s="418">
        <v>461</v>
      </c>
      <c r="J12" s="418">
        <v>461</v>
      </c>
      <c r="K12" s="422"/>
    </row>
    <row r="13" spans="1:11">
      <c r="A13" s="423"/>
      <c r="B13" s="417" t="s">
        <v>277</v>
      </c>
      <c r="C13" s="418">
        <v>682</v>
      </c>
      <c r="D13" s="418">
        <v>31</v>
      </c>
      <c r="E13" s="424"/>
      <c r="F13" s="425"/>
      <c r="G13" s="421"/>
      <c r="H13" s="417" t="s">
        <v>278</v>
      </c>
      <c r="I13" s="418">
        <v>58</v>
      </c>
      <c r="J13" s="418">
        <v>58</v>
      </c>
      <c r="K13" s="422"/>
    </row>
    <row r="14" spans="1:11">
      <c r="A14" s="423"/>
      <c r="B14" s="417" t="s">
        <v>279</v>
      </c>
      <c r="C14" s="418">
        <v>541</v>
      </c>
      <c r="D14" s="418">
        <v>12</v>
      </c>
      <c r="E14" s="424"/>
      <c r="F14" s="425"/>
      <c r="G14" s="426" t="s">
        <v>280</v>
      </c>
      <c r="H14" s="426"/>
      <c r="I14" s="418">
        <v>654</v>
      </c>
      <c r="J14" s="418">
        <v>654</v>
      </c>
      <c r="K14" s="427">
        <f>I14</f>
        <v>654</v>
      </c>
    </row>
    <row r="15" spans="1:11">
      <c r="A15" s="423"/>
      <c r="B15" s="417" t="s">
        <v>281</v>
      </c>
      <c r="C15" s="418">
        <v>1479</v>
      </c>
      <c r="D15" s="418">
        <v>0</v>
      </c>
      <c r="E15" s="424"/>
      <c r="F15" s="425"/>
      <c r="G15" s="426" t="s">
        <v>282</v>
      </c>
      <c r="H15" s="426"/>
      <c r="I15" s="418">
        <v>178</v>
      </c>
      <c r="J15" s="418">
        <v>178</v>
      </c>
      <c r="K15" s="427">
        <f>I15</f>
        <v>178</v>
      </c>
    </row>
    <row r="16" spans="1:11">
      <c r="A16" s="423"/>
      <c r="B16" s="417" t="s">
        <v>283</v>
      </c>
      <c r="C16" s="418">
        <v>854</v>
      </c>
      <c r="D16" s="418">
        <v>18</v>
      </c>
      <c r="E16" s="424"/>
      <c r="F16" s="425"/>
      <c r="G16" s="421" t="s">
        <v>373</v>
      </c>
      <c r="H16" s="417" t="s">
        <v>284</v>
      </c>
      <c r="I16" s="418">
        <v>1497</v>
      </c>
      <c r="J16" s="418">
        <v>1497</v>
      </c>
      <c r="K16" s="419">
        <f>SUM(I16:I24)</f>
        <v>5009</v>
      </c>
    </row>
    <row r="17" spans="1:11">
      <c r="A17" s="423"/>
      <c r="B17" s="417" t="s">
        <v>285</v>
      </c>
      <c r="C17" s="418">
        <v>1504</v>
      </c>
      <c r="D17" s="418">
        <v>0</v>
      </c>
      <c r="E17" s="424"/>
      <c r="F17" s="425"/>
      <c r="G17" s="421"/>
      <c r="H17" s="417" t="s">
        <v>286</v>
      </c>
      <c r="I17" s="418">
        <v>2881</v>
      </c>
      <c r="J17" s="418">
        <v>2881</v>
      </c>
      <c r="K17" s="424"/>
    </row>
    <row r="18" spans="1:11">
      <c r="A18" s="423"/>
      <c r="B18" s="417" t="s">
        <v>287</v>
      </c>
      <c r="C18" s="418">
        <v>296</v>
      </c>
      <c r="D18" s="418">
        <v>5</v>
      </c>
      <c r="E18" s="424"/>
      <c r="F18" s="425"/>
      <c r="G18" s="421"/>
      <c r="H18" s="417" t="s">
        <v>374</v>
      </c>
      <c r="I18" s="418">
        <v>86</v>
      </c>
      <c r="J18" s="418">
        <v>86</v>
      </c>
      <c r="K18" s="424"/>
    </row>
    <row r="19" spans="1:11">
      <c r="A19" s="416" t="s">
        <v>375</v>
      </c>
      <c r="B19" s="417" t="s">
        <v>288</v>
      </c>
      <c r="C19" s="418">
        <v>2609</v>
      </c>
      <c r="D19" s="418">
        <v>260</v>
      </c>
      <c r="E19" s="419">
        <f>SUM(C19:C42)</f>
        <v>45600</v>
      </c>
      <c r="F19" s="425"/>
      <c r="G19" s="421"/>
      <c r="H19" s="417" t="s">
        <v>289</v>
      </c>
      <c r="I19" s="418">
        <v>112</v>
      </c>
      <c r="J19" s="418">
        <v>112</v>
      </c>
      <c r="K19" s="424"/>
    </row>
    <row r="20" spans="1:11">
      <c r="A20" s="423"/>
      <c r="B20" s="417" t="s">
        <v>290</v>
      </c>
      <c r="C20" s="418">
        <v>417</v>
      </c>
      <c r="D20" s="418">
        <v>17</v>
      </c>
      <c r="E20" s="424"/>
      <c r="F20" s="425"/>
      <c r="G20" s="421"/>
      <c r="H20" s="417" t="s">
        <v>291</v>
      </c>
      <c r="I20" s="418">
        <v>94</v>
      </c>
      <c r="J20" s="418">
        <v>94</v>
      </c>
      <c r="K20" s="424"/>
    </row>
    <row r="21" spans="1:11">
      <c r="A21" s="423"/>
      <c r="B21" s="417" t="s">
        <v>292</v>
      </c>
      <c r="C21" s="418">
        <v>2190</v>
      </c>
      <c r="D21" s="418">
        <v>150</v>
      </c>
      <c r="E21" s="424"/>
      <c r="F21" s="425"/>
      <c r="G21" s="421"/>
      <c r="H21" s="417" t="s">
        <v>293</v>
      </c>
      <c r="I21" s="418">
        <v>24</v>
      </c>
      <c r="J21" s="418">
        <v>24</v>
      </c>
      <c r="K21" s="424"/>
    </row>
    <row r="22" spans="1:11">
      <c r="A22" s="423"/>
      <c r="B22" s="417" t="s">
        <v>294</v>
      </c>
      <c r="C22" s="418">
        <v>1033</v>
      </c>
      <c r="D22" s="418">
        <v>50</v>
      </c>
      <c r="E22" s="424"/>
      <c r="F22" s="425"/>
      <c r="G22" s="421"/>
      <c r="H22" s="417" t="s">
        <v>376</v>
      </c>
      <c r="I22" s="418">
        <v>164</v>
      </c>
      <c r="J22" s="418">
        <v>164</v>
      </c>
      <c r="K22" s="424"/>
    </row>
    <row r="23" spans="1:11">
      <c r="A23" s="423"/>
      <c r="B23" s="417" t="s">
        <v>295</v>
      </c>
      <c r="C23" s="418">
        <v>839</v>
      </c>
      <c r="D23" s="418">
        <v>6</v>
      </c>
      <c r="E23" s="424"/>
      <c r="F23" s="425"/>
      <c r="G23" s="421"/>
      <c r="H23" s="417" t="s">
        <v>377</v>
      </c>
      <c r="I23" s="418">
        <v>113</v>
      </c>
      <c r="J23" s="418">
        <v>113</v>
      </c>
      <c r="K23" s="424"/>
    </row>
    <row r="24" spans="1:11">
      <c r="A24" s="423"/>
      <c r="B24" s="417" t="s">
        <v>296</v>
      </c>
      <c r="C24" s="418">
        <v>2563</v>
      </c>
      <c r="D24" s="418">
        <v>287</v>
      </c>
      <c r="E24" s="424"/>
      <c r="F24" s="425"/>
      <c r="G24" s="421"/>
      <c r="H24" s="417" t="s">
        <v>297</v>
      </c>
      <c r="I24" s="417">
        <v>38</v>
      </c>
      <c r="J24" s="417">
        <v>38</v>
      </c>
      <c r="K24" s="428"/>
    </row>
    <row r="25" spans="1:11">
      <c r="A25" s="423"/>
      <c r="B25" s="417" t="s">
        <v>298</v>
      </c>
      <c r="C25" s="418">
        <v>565</v>
      </c>
      <c r="D25" s="418">
        <v>62</v>
      </c>
      <c r="E25" s="424"/>
      <c r="F25" s="425"/>
      <c r="G25" s="426" t="s">
        <v>299</v>
      </c>
      <c r="H25" s="426"/>
      <c r="I25" s="418">
        <v>521</v>
      </c>
      <c r="J25" s="418">
        <v>14</v>
      </c>
      <c r="K25" s="427">
        <f>I25</f>
        <v>521</v>
      </c>
    </row>
    <row r="26" spans="1:11">
      <c r="A26" s="423"/>
      <c r="B26" s="417" t="s">
        <v>300</v>
      </c>
      <c r="C26" s="418">
        <v>1876</v>
      </c>
      <c r="D26" s="418">
        <v>412</v>
      </c>
      <c r="E26" s="424"/>
      <c r="F26" s="429"/>
      <c r="G26" s="426" t="s">
        <v>378</v>
      </c>
      <c r="H26" s="426"/>
      <c r="I26" s="418">
        <v>799</v>
      </c>
      <c r="J26" s="418">
        <v>185</v>
      </c>
      <c r="K26" s="427">
        <f>I26</f>
        <v>799</v>
      </c>
    </row>
    <row r="27" spans="1:11">
      <c r="A27" s="423"/>
      <c r="B27" s="417" t="s">
        <v>301</v>
      </c>
      <c r="C27" s="418">
        <v>2131</v>
      </c>
      <c r="D27" s="418">
        <v>283</v>
      </c>
      <c r="E27" s="424"/>
      <c r="F27" s="420" t="s">
        <v>379</v>
      </c>
      <c r="G27" s="430" t="s">
        <v>302</v>
      </c>
      <c r="H27" s="431"/>
      <c r="I27" s="417">
        <v>632</v>
      </c>
      <c r="J27" s="417">
        <v>632</v>
      </c>
      <c r="K27" s="419">
        <f>I27+I28</f>
        <v>1041</v>
      </c>
    </row>
    <row r="28" spans="1:11">
      <c r="A28" s="423"/>
      <c r="B28" s="417" t="s">
        <v>303</v>
      </c>
      <c r="C28" s="418">
        <v>2251</v>
      </c>
      <c r="D28" s="418">
        <v>500</v>
      </c>
      <c r="E28" s="424"/>
      <c r="F28" s="425"/>
      <c r="G28" s="430" t="s">
        <v>304</v>
      </c>
      <c r="H28" s="431"/>
      <c r="I28" s="417">
        <v>409</v>
      </c>
      <c r="J28" s="417">
        <v>409</v>
      </c>
      <c r="K28" s="428"/>
    </row>
    <row r="29" spans="1:11">
      <c r="A29" s="423"/>
      <c r="B29" s="417" t="s">
        <v>305</v>
      </c>
      <c r="C29" s="418">
        <v>529</v>
      </c>
      <c r="D29" s="418">
        <v>9</v>
      </c>
      <c r="E29" s="424"/>
      <c r="F29" s="425"/>
      <c r="G29" s="432" t="s">
        <v>380</v>
      </c>
      <c r="H29" s="417" t="s">
        <v>306</v>
      </c>
      <c r="I29" s="418">
        <v>420</v>
      </c>
      <c r="J29" s="418">
        <v>258</v>
      </c>
      <c r="K29" s="419">
        <f>SUM(I29:I34)</f>
        <v>3661</v>
      </c>
    </row>
    <row r="30" spans="1:11">
      <c r="A30" s="423"/>
      <c r="B30" s="417" t="s">
        <v>307</v>
      </c>
      <c r="C30" s="418">
        <v>2819</v>
      </c>
      <c r="D30" s="418">
        <v>357</v>
      </c>
      <c r="E30" s="424"/>
      <c r="F30" s="425"/>
      <c r="G30" s="433"/>
      <c r="H30" s="417" t="s">
        <v>308</v>
      </c>
      <c r="I30" s="418">
        <v>847</v>
      </c>
      <c r="J30" s="418">
        <v>791</v>
      </c>
      <c r="K30" s="424"/>
    </row>
    <row r="31" spans="1:11">
      <c r="A31" s="423"/>
      <c r="B31" s="417" t="s">
        <v>309</v>
      </c>
      <c r="C31" s="418">
        <v>1058</v>
      </c>
      <c r="D31" s="418">
        <v>86</v>
      </c>
      <c r="E31" s="424"/>
      <c r="F31" s="425"/>
      <c r="G31" s="433"/>
      <c r="H31" s="417" t="s">
        <v>310</v>
      </c>
      <c r="I31" s="418">
        <v>1046</v>
      </c>
      <c r="J31" s="418">
        <v>897</v>
      </c>
      <c r="K31" s="424"/>
    </row>
    <row r="32" spans="1:11">
      <c r="A32" s="423"/>
      <c r="B32" s="417" t="s">
        <v>311</v>
      </c>
      <c r="C32" s="418">
        <v>752</v>
      </c>
      <c r="D32" s="418">
        <v>38</v>
      </c>
      <c r="E32" s="424"/>
      <c r="F32" s="425"/>
      <c r="G32" s="433"/>
      <c r="H32" s="417" t="s">
        <v>312</v>
      </c>
      <c r="I32" s="418">
        <v>814</v>
      </c>
      <c r="J32" s="418">
        <v>770</v>
      </c>
      <c r="K32" s="424"/>
    </row>
    <row r="33" spans="1:11">
      <c r="A33" s="423"/>
      <c r="B33" s="417" t="s">
        <v>313</v>
      </c>
      <c r="C33" s="418">
        <v>1103</v>
      </c>
      <c r="D33" s="418">
        <v>244</v>
      </c>
      <c r="E33" s="424"/>
      <c r="F33" s="425"/>
      <c r="G33" s="433"/>
      <c r="H33" s="417" t="s">
        <v>314</v>
      </c>
      <c r="I33" s="418">
        <v>355</v>
      </c>
      <c r="J33" s="418">
        <v>353</v>
      </c>
      <c r="K33" s="424"/>
    </row>
    <row r="34" spans="1:11">
      <c r="A34" s="423"/>
      <c r="B34" s="417" t="s">
        <v>315</v>
      </c>
      <c r="C34" s="418">
        <v>491</v>
      </c>
      <c r="D34" s="418">
        <v>103</v>
      </c>
      <c r="E34" s="424"/>
      <c r="F34" s="425"/>
      <c r="G34" s="434"/>
      <c r="H34" s="417" t="s">
        <v>316</v>
      </c>
      <c r="I34" s="418">
        <v>179</v>
      </c>
      <c r="J34" s="418">
        <v>131</v>
      </c>
      <c r="K34" s="428"/>
    </row>
    <row r="35" spans="1:11">
      <c r="A35" s="423"/>
      <c r="B35" s="417" t="s">
        <v>317</v>
      </c>
      <c r="C35" s="418">
        <v>617</v>
      </c>
      <c r="D35" s="418">
        <v>0</v>
      </c>
      <c r="E35" s="424"/>
      <c r="F35" s="429"/>
      <c r="G35" s="430" t="s">
        <v>318</v>
      </c>
      <c r="H35" s="431"/>
      <c r="I35" s="418">
        <v>744</v>
      </c>
      <c r="J35" s="418">
        <v>395</v>
      </c>
      <c r="K35" s="427">
        <f>I35</f>
        <v>744</v>
      </c>
    </row>
    <row r="36" spans="1:11">
      <c r="A36" s="423"/>
      <c r="B36" s="417" t="s">
        <v>319</v>
      </c>
      <c r="C36" s="418">
        <v>728</v>
      </c>
      <c r="D36" s="418">
        <v>0</v>
      </c>
      <c r="E36" s="424"/>
      <c r="F36" s="435" t="s">
        <v>381</v>
      </c>
      <c r="G36" s="435"/>
      <c r="H36" s="435"/>
      <c r="I36" s="431"/>
      <c r="J36" s="436"/>
      <c r="K36" s="427">
        <f>SUM(K4:K35)</f>
        <v>23279</v>
      </c>
    </row>
    <row r="37" spans="1:11">
      <c r="A37" s="423"/>
      <c r="B37" s="417" t="s">
        <v>320</v>
      </c>
      <c r="C37" s="418">
        <v>2443</v>
      </c>
      <c r="D37" s="418">
        <v>0</v>
      </c>
      <c r="E37" s="424"/>
      <c r="F37" s="437" t="s">
        <v>382</v>
      </c>
      <c r="G37" s="437"/>
      <c r="H37" s="438"/>
      <c r="I37" s="439">
        <f>E4+E19+E43+E44+E47+E55+E62+E63+K36</f>
        <v>102260</v>
      </c>
      <c r="J37" s="437"/>
      <c r="K37" s="440"/>
    </row>
    <row r="38" spans="1:11">
      <c r="A38" s="423"/>
      <c r="B38" s="417" t="s">
        <v>321</v>
      </c>
      <c r="C38" s="418">
        <v>2436</v>
      </c>
      <c r="D38" s="418">
        <v>0</v>
      </c>
      <c r="E38" s="424"/>
      <c r="F38" s="441"/>
      <c r="G38" s="441"/>
      <c r="H38" s="442"/>
      <c r="I38" s="443"/>
      <c r="J38" s="441"/>
      <c r="K38" s="444"/>
    </row>
    <row r="39" spans="1:11">
      <c r="A39" s="423"/>
      <c r="B39" s="417" t="s">
        <v>322</v>
      </c>
      <c r="C39" s="418">
        <v>2676</v>
      </c>
      <c r="D39" s="418">
        <v>1</v>
      </c>
      <c r="E39" s="424"/>
      <c r="F39" s="445" t="s">
        <v>383</v>
      </c>
      <c r="G39" s="421" t="s">
        <v>384</v>
      </c>
      <c r="H39" s="417" t="s">
        <v>323</v>
      </c>
      <c r="I39" s="418">
        <v>13119</v>
      </c>
      <c r="J39" s="418">
        <v>0</v>
      </c>
      <c r="K39" s="422">
        <f>SUM(I39:I43)</f>
        <v>36387</v>
      </c>
    </row>
    <row r="40" spans="1:11">
      <c r="A40" s="423"/>
      <c r="B40" s="417" t="s">
        <v>324</v>
      </c>
      <c r="C40" s="418">
        <v>2440</v>
      </c>
      <c r="D40" s="418">
        <v>0</v>
      </c>
      <c r="E40" s="424"/>
      <c r="F40" s="446"/>
      <c r="G40" s="421"/>
      <c r="H40" s="417" t="s">
        <v>325</v>
      </c>
      <c r="I40" s="418">
        <v>936</v>
      </c>
      <c r="J40" s="418">
        <v>0</v>
      </c>
      <c r="K40" s="422"/>
    </row>
    <row r="41" spans="1:11">
      <c r="A41" s="423"/>
      <c r="B41" s="417" t="s">
        <v>326</v>
      </c>
      <c r="C41" s="418">
        <v>10351</v>
      </c>
      <c r="D41" s="418">
        <v>0</v>
      </c>
      <c r="E41" s="424"/>
      <c r="F41" s="446"/>
      <c r="G41" s="421"/>
      <c r="H41" s="417" t="s">
        <v>327</v>
      </c>
      <c r="I41" s="418">
        <v>18614</v>
      </c>
      <c r="J41" s="418">
        <v>0</v>
      </c>
      <c r="K41" s="422"/>
    </row>
    <row r="42" spans="1:11">
      <c r="A42" s="409"/>
      <c r="B42" s="418" t="s">
        <v>328</v>
      </c>
      <c r="C42" s="418">
        <v>683</v>
      </c>
      <c r="D42" s="418">
        <v>0</v>
      </c>
      <c r="E42" s="428"/>
      <c r="F42" s="446"/>
      <c r="G42" s="421"/>
      <c r="H42" s="417" t="s">
        <v>329</v>
      </c>
      <c r="I42" s="418">
        <v>2649</v>
      </c>
      <c r="J42" s="418">
        <v>0</v>
      </c>
      <c r="K42" s="422"/>
    </row>
    <row r="43" spans="1:11">
      <c r="A43" s="447" t="s">
        <v>385</v>
      </c>
      <c r="B43" s="431"/>
      <c r="C43" s="418">
        <v>268</v>
      </c>
      <c r="D43" s="418">
        <v>0</v>
      </c>
      <c r="E43" s="427">
        <f>C43</f>
        <v>268</v>
      </c>
      <c r="F43" s="446"/>
      <c r="G43" s="421"/>
      <c r="H43" s="417" t="s">
        <v>330</v>
      </c>
      <c r="I43" s="418">
        <v>1069</v>
      </c>
      <c r="J43" s="418">
        <v>0</v>
      </c>
      <c r="K43" s="422"/>
    </row>
    <row r="44" spans="1:11">
      <c r="A44" s="448" t="s">
        <v>386</v>
      </c>
      <c r="B44" s="418" t="s">
        <v>331</v>
      </c>
      <c r="C44" s="418">
        <v>499</v>
      </c>
      <c r="D44" s="418">
        <v>0</v>
      </c>
      <c r="E44" s="422">
        <f>SUM(C44:C46)</f>
        <v>1191</v>
      </c>
      <c r="F44" s="446"/>
      <c r="G44" s="421" t="s">
        <v>387</v>
      </c>
      <c r="H44" s="417" t="s">
        <v>332</v>
      </c>
      <c r="I44" s="418">
        <v>9868</v>
      </c>
      <c r="J44" s="418">
        <v>10</v>
      </c>
      <c r="K44" s="422">
        <f>SUM(I44:I47)</f>
        <v>12000</v>
      </c>
    </row>
    <row r="45" spans="1:11">
      <c r="A45" s="448"/>
      <c r="B45" s="418" t="s">
        <v>333</v>
      </c>
      <c r="C45" s="417">
        <v>209</v>
      </c>
      <c r="D45" s="417">
        <v>0</v>
      </c>
      <c r="E45" s="422"/>
      <c r="F45" s="446"/>
      <c r="G45" s="421"/>
      <c r="H45" s="417" t="s">
        <v>334</v>
      </c>
      <c r="I45" s="418">
        <v>39</v>
      </c>
      <c r="J45" s="418">
        <v>0</v>
      </c>
      <c r="K45" s="422"/>
    </row>
    <row r="46" spans="1:11">
      <c r="A46" s="448"/>
      <c r="B46" s="417" t="s">
        <v>335</v>
      </c>
      <c r="C46" s="417">
        <v>483</v>
      </c>
      <c r="D46" s="417">
        <v>24</v>
      </c>
      <c r="E46" s="422"/>
      <c r="F46" s="446"/>
      <c r="G46" s="421"/>
      <c r="H46" s="417" t="s">
        <v>336</v>
      </c>
      <c r="I46" s="418">
        <v>1770</v>
      </c>
      <c r="J46" s="418">
        <v>0</v>
      </c>
      <c r="K46" s="422"/>
    </row>
    <row r="47" spans="1:11">
      <c r="A47" s="449" t="s">
        <v>388</v>
      </c>
      <c r="B47" s="450" t="s">
        <v>337</v>
      </c>
      <c r="C47" s="418">
        <v>449</v>
      </c>
      <c r="D47" s="417">
        <v>0</v>
      </c>
      <c r="E47" s="419">
        <f>SUM(C47:C54)</f>
        <v>5100</v>
      </c>
      <c r="F47" s="446"/>
      <c r="G47" s="421"/>
      <c r="H47" s="417" t="s">
        <v>338</v>
      </c>
      <c r="I47" s="418">
        <v>323</v>
      </c>
      <c r="J47" s="418">
        <v>0</v>
      </c>
      <c r="K47" s="422"/>
    </row>
    <row r="48" spans="1:11">
      <c r="A48" s="451"/>
      <c r="B48" s="450" t="s">
        <v>339</v>
      </c>
      <c r="C48" s="418">
        <v>694</v>
      </c>
      <c r="D48" s="417">
        <v>0</v>
      </c>
      <c r="E48" s="424"/>
      <c r="F48" s="446"/>
      <c r="G48" s="421" t="s">
        <v>389</v>
      </c>
      <c r="H48" s="417" t="s">
        <v>340</v>
      </c>
      <c r="I48" s="418">
        <v>13444</v>
      </c>
      <c r="J48" s="418">
        <v>13398</v>
      </c>
      <c r="K48" s="419">
        <f>I48+I49</f>
        <v>14811</v>
      </c>
    </row>
    <row r="49" spans="1:11">
      <c r="A49" s="451"/>
      <c r="B49" s="450" t="s">
        <v>341</v>
      </c>
      <c r="C49" s="418">
        <v>526</v>
      </c>
      <c r="D49" s="417">
        <v>0</v>
      </c>
      <c r="E49" s="424"/>
      <c r="F49" s="446"/>
      <c r="G49" s="421"/>
      <c r="H49" s="417" t="s">
        <v>342</v>
      </c>
      <c r="I49" s="418">
        <v>1367</v>
      </c>
      <c r="J49" s="418">
        <v>1161</v>
      </c>
      <c r="K49" s="428"/>
    </row>
    <row r="50" spans="1:11">
      <c r="A50" s="451"/>
      <c r="B50" s="450" t="s">
        <v>343</v>
      </c>
      <c r="C50" s="418">
        <v>373</v>
      </c>
      <c r="D50" s="417">
        <v>0</v>
      </c>
      <c r="E50" s="424"/>
      <c r="F50" s="446"/>
      <c r="G50" s="421"/>
      <c r="H50" s="450" t="s">
        <v>390</v>
      </c>
      <c r="I50" s="417">
        <v>17</v>
      </c>
      <c r="J50" s="417">
        <v>17</v>
      </c>
      <c r="K50" s="427"/>
    </row>
    <row r="51" spans="1:11">
      <c r="A51" s="451"/>
      <c r="B51" s="450" t="s">
        <v>344</v>
      </c>
      <c r="C51" s="418">
        <v>770</v>
      </c>
      <c r="D51" s="417">
        <v>0</v>
      </c>
      <c r="E51" s="424"/>
      <c r="F51" s="446"/>
      <c r="G51" s="430" t="s">
        <v>345</v>
      </c>
      <c r="H51" s="431"/>
      <c r="I51" s="417">
        <v>1047</v>
      </c>
      <c r="J51" s="417">
        <v>0</v>
      </c>
      <c r="K51" s="427">
        <f t="shared" ref="K51:K56" si="0">I51</f>
        <v>1047</v>
      </c>
    </row>
    <row r="52" spans="1:11">
      <c r="A52" s="451"/>
      <c r="B52" s="450" t="s">
        <v>346</v>
      </c>
      <c r="C52" s="418">
        <v>940</v>
      </c>
      <c r="D52" s="417">
        <v>0</v>
      </c>
      <c r="E52" s="424"/>
      <c r="F52" s="446"/>
      <c r="G52" s="452" t="s">
        <v>347</v>
      </c>
      <c r="H52" s="415"/>
      <c r="I52" s="417">
        <v>619</v>
      </c>
      <c r="J52" s="417">
        <v>0</v>
      </c>
      <c r="K52" s="427">
        <f t="shared" si="0"/>
        <v>619</v>
      </c>
    </row>
    <row r="53" spans="1:11">
      <c r="A53" s="451"/>
      <c r="B53" s="450" t="s">
        <v>348</v>
      </c>
      <c r="C53" s="418">
        <v>1224</v>
      </c>
      <c r="D53" s="417">
        <v>0</v>
      </c>
      <c r="E53" s="424"/>
      <c r="F53" s="446"/>
      <c r="G53" s="430" t="s">
        <v>349</v>
      </c>
      <c r="H53" s="431"/>
      <c r="I53" s="417">
        <v>79</v>
      </c>
      <c r="J53" s="453">
        <v>0</v>
      </c>
      <c r="K53" s="427">
        <f t="shared" si="0"/>
        <v>79</v>
      </c>
    </row>
    <row r="54" spans="1:11">
      <c r="A54" s="454"/>
      <c r="B54" s="417" t="s">
        <v>350</v>
      </c>
      <c r="C54" s="417">
        <v>124</v>
      </c>
      <c r="D54" s="417">
        <v>124</v>
      </c>
      <c r="E54" s="428"/>
      <c r="F54" s="446"/>
      <c r="G54" s="430" t="s">
        <v>351</v>
      </c>
      <c r="H54" s="431"/>
      <c r="I54" s="417">
        <v>6648</v>
      </c>
      <c r="J54" s="417">
        <v>0</v>
      </c>
      <c r="K54" s="427">
        <f t="shared" si="0"/>
        <v>6648</v>
      </c>
    </row>
    <row r="55" spans="1:11">
      <c r="A55" s="445" t="s">
        <v>391</v>
      </c>
      <c r="B55" s="411" t="s">
        <v>352</v>
      </c>
      <c r="C55" s="417">
        <v>392</v>
      </c>
      <c r="D55" s="417">
        <v>0</v>
      </c>
      <c r="E55" s="419">
        <f>SUM(C55:C61)</f>
        <v>3550</v>
      </c>
      <c r="F55" s="455"/>
      <c r="G55" s="430" t="s">
        <v>353</v>
      </c>
      <c r="H55" s="431"/>
      <c r="I55" s="417">
        <v>31</v>
      </c>
      <c r="J55" s="417">
        <v>4</v>
      </c>
      <c r="K55" s="427">
        <f t="shared" si="0"/>
        <v>31</v>
      </c>
    </row>
    <row r="56" spans="1:11">
      <c r="A56" s="446"/>
      <c r="B56" s="450" t="s">
        <v>354</v>
      </c>
      <c r="C56" s="418">
        <v>209</v>
      </c>
      <c r="D56" s="417">
        <v>0</v>
      </c>
      <c r="E56" s="424"/>
      <c r="F56" s="447" t="s">
        <v>355</v>
      </c>
      <c r="G56" s="435"/>
      <c r="H56" s="431"/>
      <c r="I56" s="417">
        <v>198</v>
      </c>
      <c r="J56" s="417">
        <v>124</v>
      </c>
      <c r="K56" s="427">
        <f t="shared" si="0"/>
        <v>198</v>
      </c>
    </row>
    <row r="57" spans="1:11">
      <c r="A57" s="446"/>
      <c r="B57" s="450" t="s">
        <v>356</v>
      </c>
      <c r="C57" s="418">
        <v>173</v>
      </c>
      <c r="D57" s="417">
        <v>0</v>
      </c>
      <c r="E57" s="424"/>
      <c r="F57" s="456" t="s">
        <v>392</v>
      </c>
      <c r="G57" s="437"/>
      <c r="H57" s="438"/>
      <c r="I57" s="439">
        <f>SUM(K39:K56)</f>
        <v>71820</v>
      </c>
      <c r="J57" s="437"/>
      <c r="K57" s="440"/>
    </row>
    <row r="58" spans="1:11">
      <c r="A58" s="446"/>
      <c r="B58" s="450" t="s">
        <v>357</v>
      </c>
      <c r="C58" s="418">
        <v>2176</v>
      </c>
      <c r="D58" s="417">
        <v>0</v>
      </c>
      <c r="E58" s="424"/>
      <c r="F58" s="457"/>
      <c r="G58" s="441"/>
      <c r="H58" s="442"/>
      <c r="I58" s="443"/>
      <c r="J58" s="441"/>
      <c r="K58" s="444"/>
    </row>
    <row r="59" spans="1:11" ht="14.25">
      <c r="A59" s="446"/>
      <c r="B59" s="450" t="s">
        <v>358</v>
      </c>
      <c r="C59" s="418">
        <v>514</v>
      </c>
      <c r="D59" s="417">
        <v>0</v>
      </c>
      <c r="E59" s="424"/>
      <c r="F59" s="458"/>
      <c r="G59" s="458"/>
      <c r="H59" s="458"/>
      <c r="I59" s="458"/>
      <c r="J59" s="458"/>
      <c r="K59" s="459"/>
    </row>
    <row r="60" spans="1:11" ht="14.25">
      <c r="A60" s="446"/>
      <c r="B60" s="450" t="s">
        <v>359</v>
      </c>
      <c r="C60" s="417">
        <v>34</v>
      </c>
      <c r="D60" s="417">
        <v>0</v>
      </c>
      <c r="E60" s="424"/>
      <c r="F60" s="458"/>
      <c r="G60" s="458"/>
      <c r="H60" s="458"/>
      <c r="I60" s="458"/>
      <c r="J60" s="458"/>
      <c r="K60" s="459"/>
    </row>
    <row r="61" spans="1:11">
      <c r="A61" s="446"/>
      <c r="B61" s="417" t="s">
        <v>360</v>
      </c>
      <c r="C61" s="417">
        <v>52</v>
      </c>
      <c r="D61" s="417">
        <v>51</v>
      </c>
      <c r="E61" s="424"/>
      <c r="F61" s="453"/>
      <c r="G61" s="453"/>
      <c r="H61" s="453"/>
      <c r="I61" s="453"/>
      <c r="J61" s="453"/>
      <c r="K61" s="460"/>
    </row>
    <row r="62" spans="1:11">
      <c r="A62" s="461" t="s">
        <v>393</v>
      </c>
      <c r="B62" s="450" t="s">
        <v>361</v>
      </c>
      <c r="C62" s="418">
        <v>1385</v>
      </c>
      <c r="D62" s="417">
        <v>0</v>
      </c>
      <c r="E62" s="427">
        <f>C62</f>
        <v>1385</v>
      </c>
      <c r="F62" s="453"/>
      <c r="G62" s="453"/>
      <c r="H62" s="453"/>
      <c r="I62" s="453"/>
      <c r="J62" s="453"/>
      <c r="K62" s="460"/>
    </row>
    <row r="63" spans="1:11">
      <c r="A63" s="448" t="s">
        <v>394</v>
      </c>
      <c r="B63" s="450" t="s">
        <v>362</v>
      </c>
      <c r="C63" s="418">
        <v>1587</v>
      </c>
      <c r="D63" s="418">
        <v>0</v>
      </c>
      <c r="E63" s="422">
        <f>SUM(C63:C65)</f>
        <v>1985</v>
      </c>
      <c r="F63" s="462" t="s">
        <v>395</v>
      </c>
      <c r="G63" s="463"/>
      <c r="H63" s="464"/>
      <c r="I63" s="465">
        <f>I37+I57</f>
        <v>174080</v>
      </c>
      <c r="J63" s="463"/>
      <c r="K63" s="466"/>
    </row>
    <row r="64" spans="1:11">
      <c r="A64" s="448"/>
      <c r="B64" s="450" t="s">
        <v>363</v>
      </c>
      <c r="C64" s="418">
        <v>188</v>
      </c>
      <c r="D64" s="418">
        <v>1</v>
      </c>
      <c r="E64" s="422"/>
      <c r="F64" s="467"/>
      <c r="G64" s="468"/>
      <c r="H64" s="469"/>
      <c r="I64" s="470"/>
      <c r="J64" s="468"/>
      <c r="K64" s="471"/>
    </row>
    <row r="65" spans="1:11" ht="14.25" thickBot="1">
      <c r="A65" s="472"/>
      <c r="B65" s="473" t="s">
        <v>364</v>
      </c>
      <c r="C65" s="474">
        <v>210</v>
      </c>
      <c r="D65" s="474">
        <v>209</v>
      </c>
      <c r="E65" s="475"/>
      <c r="F65" s="476"/>
      <c r="G65" s="477"/>
      <c r="H65" s="478"/>
      <c r="I65" s="479"/>
      <c r="J65" s="477"/>
      <c r="K65" s="480"/>
    </row>
  </sheetData>
  <mergeCells count="57">
    <mergeCell ref="A63:A65"/>
    <mergeCell ref="E63:E65"/>
    <mergeCell ref="F63:H65"/>
    <mergeCell ref="I63:K65"/>
    <mergeCell ref="A55:A61"/>
    <mergeCell ref="E55:E61"/>
    <mergeCell ref="G55:H55"/>
    <mergeCell ref="F56:H56"/>
    <mergeCell ref="F57:H58"/>
    <mergeCell ref="I57:K58"/>
    <mergeCell ref="A43:B43"/>
    <mergeCell ref="A44:A46"/>
    <mergeCell ref="E44:E46"/>
    <mergeCell ref="G44:G47"/>
    <mergeCell ref="K44:K47"/>
    <mergeCell ref="A47:A54"/>
    <mergeCell ref="E47:E54"/>
    <mergeCell ref="G48:G50"/>
    <mergeCell ref="K48:K49"/>
    <mergeCell ref="G51:H51"/>
    <mergeCell ref="F36:I36"/>
    <mergeCell ref="F37:H38"/>
    <mergeCell ref="I37:K38"/>
    <mergeCell ref="F39:F55"/>
    <mergeCell ref="G39:G43"/>
    <mergeCell ref="K39:K43"/>
    <mergeCell ref="G52:H52"/>
    <mergeCell ref="G53:H53"/>
    <mergeCell ref="G54:H54"/>
    <mergeCell ref="E19:E42"/>
    <mergeCell ref="G25:H25"/>
    <mergeCell ref="G26:H26"/>
    <mergeCell ref="F27:F35"/>
    <mergeCell ref="G27:H27"/>
    <mergeCell ref="K27:K28"/>
    <mergeCell ref="G28:H28"/>
    <mergeCell ref="G29:G34"/>
    <mergeCell ref="K29:K34"/>
    <mergeCell ref="G35:H35"/>
    <mergeCell ref="A4:A18"/>
    <mergeCell ref="E4:E18"/>
    <mergeCell ref="F4:F26"/>
    <mergeCell ref="G4:G13"/>
    <mergeCell ref="K4:K13"/>
    <mergeCell ref="G14:H14"/>
    <mergeCell ref="G15:H15"/>
    <mergeCell ref="G16:G24"/>
    <mergeCell ref="K16:K24"/>
    <mergeCell ref="A19:A42"/>
    <mergeCell ref="A1:D1"/>
    <mergeCell ref="H1:K1"/>
    <mergeCell ref="A2:A3"/>
    <mergeCell ref="B2:B3"/>
    <mergeCell ref="C2:E2"/>
    <mergeCell ref="F2:G3"/>
    <mergeCell ref="H2:H3"/>
    <mergeCell ref="I2:K2"/>
  </mergeCells>
  <phoneticPr fontId="3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F29" sqref="F29"/>
    </sheetView>
  </sheetViews>
  <sheetFormatPr defaultRowHeight="13.5"/>
  <cols>
    <col min="1" max="1" width="3.5" customWidth="1"/>
    <col min="2" max="2" width="5.375" customWidth="1"/>
    <col min="3" max="17" width="7.625" customWidth="1"/>
    <col min="18" max="18" width="8.875" customWidth="1"/>
    <col min="19" max="19" width="7.625" customWidth="1"/>
  </cols>
  <sheetData>
    <row r="1" spans="1:19">
      <c r="A1" s="481" t="s">
        <v>396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>
      <c r="A2" s="482" t="s">
        <v>397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</row>
    <row r="3" spans="1:19">
      <c r="A3" s="484"/>
      <c r="B3" s="485" t="s">
        <v>398</v>
      </c>
      <c r="C3" s="486">
        <v>0</v>
      </c>
      <c r="D3" s="486">
        <v>1</v>
      </c>
      <c r="E3" s="486">
        <v>2</v>
      </c>
      <c r="F3" s="486">
        <v>3</v>
      </c>
      <c r="G3" s="486">
        <v>4</v>
      </c>
      <c r="H3" s="486">
        <v>5</v>
      </c>
      <c r="I3" s="486">
        <v>6</v>
      </c>
      <c r="J3" s="486">
        <v>7</v>
      </c>
      <c r="K3" s="486">
        <v>8</v>
      </c>
      <c r="L3" s="487">
        <v>9</v>
      </c>
      <c r="M3" s="487"/>
      <c r="N3" s="487"/>
      <c r="O3" s="487"/>
      <c r="P3" s="487"/>
      <c r="Q3" s="487"/>
      <c r="R3" s="488" t="s">
        <v>0</v>
      </c>
      <c r="S3" s="489" t="s">
        <v>399</v>
      </c>
    </row>
    <row r="4" spans="1:19">
      <c r="A4" s="490"/>
      <c r="B4" s="491"/>
      <c r="C4" s="492" t="s">
        <v>20</v>
      </c>
      <c r="D4" s="492" t="s">
        <v>21</v>
      </c>
      <c r="E4" s="492" t="s">
        <v>22</v>
      </c>
      <c r="F4" s="492" t="s">
        <v>23</v>
      </c>
      <c r="G4" s="492" t="s">
        <v>24</v>
      </c>
      <c r="H4" s="492" t="s">
        <v>25</v>
      </c>
      <c r="I4" s="492" t="s">
        <v>26</v>
      </c>
      <c r="J4" s="492" t="s">
        <v>27</v>
      </c>
      <c r="K4" s="492" t="s">
        <v>28</v>
      </c>
      <c r="L4" s="492" t="s">
        <v>29</v>
      </c>
      <c r="M4" s="492" t="s">
        <v>400</v>
      </c>
      <c r="N4" s="492" t="s">
        <v>401</v>
      </c>
      <c r="O4" s="492" t="s">
        <v>402</v>
      </c>
      <c r="P4" s="492" t="s">
        <v>403</v>
      </c>
      <c r="Q4" s="492" t="s">
        <v>404</v>
      </c>
      <c r="R4" s="493"/>
      <c r="S4" s="494"/>
    </row>
    <row r="5" spans="1:19" ht="17.100000000000001" customHeight="1">
      <c r="A5" s="484" t="s">
        <v>4</v>
      </c>
      <c r="B5" s="495" t="s">
        <v>405</v>
      </c>
      <c r="C5" s="496">
        <v>171</v>
      </c>
      <c r="D5" s="496">
        <v>143</v>
      </c>
      <c r="E5" s="496">
        <v>465</v>
      </c>
      <c r="F5" s="496">
        <v>749</v>
      </c>
      <c r="G5" s="496">
        <v>512</v>
      </c>
      <c r="H5" s="496">
        <v>445</v>
      </c>
      <c r="I5" s="496">
        <v>208</v>
      </c>
      <c r="J5" s="496">
        <v>365</v>
      </c>
      <c r="K5" s="496">
        <v>64</v>
      </c>
      <c r="L5" s="496">
        <v>346</v>
      </c>
      <c r="M5" s="496">
        <v>0</v>
      </c>
      <c r="N5" s="496">
        <v>529</v>
      </c>
      <c r="O5" s="496">
        <v>1</v>
      </c>
      <c r="P5" s="496">
        <v>15</v>
      </c>
      <c r="Q5" s="497">
        <v>0</v>
      </c>
      <c r="R5" s="497">
        <f>SUM(C5:Q5)</f>
        <v>4013</v>
      </c>
      <c r="S5" s="498"/>
    </row>
    <row r="6" spans="1:19" ht="17.100000000000001" customHeight="1">
      <c r="A6" s="499"/>
      <c r="B6" s="500" t="s">
        <v>406</v>
      </c>
      <c r="C6" s="501">
        <f>C5/R5</f>
        <v>4.2611512584101667E-2</v>
      </c>
      <c r="D6" s="501">
        <f>D5/R5</f>
        <v>3.5634188886120112E-2</v>
      </c>
      <c r="E6" s="501">
        <f>E5/R5</f>
        <v>0.11587341141290805</v>
      </c>
      <c r="F6" s="501">
        <f>F5/R5</f>
        <v>0.18664340892100673</v>
      </c>
      <c r="G6" s="501">
        <f>G5/R5</f>
        <v>0.12758534762023424</v>
      </c>
      <c r="H6" s="501">
        <f>H5/R5</f>
        <v>0.11088960877149265</v>
      </c>
      <c r="I6" s="501">
        <f>I5/R5</f>
        <v>5.1831547470720163E-2</v>
      </c>
      <c r="J6" s="501">
        <f>J5/R5</f>
        <v>9.0954398205831052E-2</v>
      </c>
      <c r="K6" s="501">
        <f>K5/R5</f>
        <v>1.594816845252928E-2</v>
      </c>
      <c r="L6" s="501">
        <f>L5/R5</f>
        <v>8.6219785696486417E-2</v>
      </c>
      <c r="M6" s="501"/>
      <c r="N6" s="501">
        <f>N5/R5</f>
        <v>0.13182157986543733</v>
      </c>
      <c r="O6" s="501">
        <f>O5/R5</f>
        <v>2.4919013207077E-4</v>
      </c>
      <c r="P6" s="501">
        <f>P5/R5</f>
        <v>3.7378519810615501E-3</v>
      </c>
      <c r="Q6" s="501">
        <f>Q5/R5</f>
        <v>0</v>
      </c>
      <c r="R6" s="502"/>
      <c r="S6" s="503"/>
    </row>
    <row r="7" spans="1:19" ht="17.100000000000001" customHeight="1">
      <c r="A7" s="499"/>
      <c r="B7" s="495" t="s">
        <v>84</v>
      </c>
      <c r="C7" s="497">
        <v>354234</v>
      </c>
      <c r="D7" s="497">
        <v>230280</v>
      </c>
      <c r="E7" s="497">
        <v>843153</v>
      </c>
      <c r="F7" s="497">
        <v>1447721</v>
      </c>
      <c r="G7" s="497">
        <v>975980</v>
      </c>
      <c r="H7" s="497">
        <v>762148</v>
      </c>
      <c r="I7" s="497">
        <v>440623</v>
      </c>
      <c r="J7" s="497">
        <v>707968</v>
      </c>
      <c r="K7" s="497">
        <v>126470</v>
      </c>
      <c r="L7" s="497">
        <v>668446</v>
      </c>
      <c r="M7" s="497">
        <v>0</v>
      </c>
      <c r="N7" s="497">
        <v>778100</v>
      </c>
      <c r="O7" s="497">
        <v>457</v>
      </c>
      <c r="P7" s="497">
        <v>10282</v>
      </c>
      <c r="Q7" s="497">
        <v>0</v>
      </c>
      <c r="R7" s="497">
        <f>SUM(C7:Q7)</f>
        <v>7345862</v>
      </c>
      <c r="S7" s="498"/>
    </row>
    <row r="8" spans="1:19" ht="17.100000000000001" customHeight="1">
      <c r="A8" s="499"/>
      <c r="B8" s="504" t="s">
        <v>406</v>
      </c>
      <c r="C8" s="505">
        <f>C7/R7</f>
        <v>4.8222250839996719E-2</v>
      </c>
      <c r="D8" s="505">
        <f>D7/R7</f>
        <v>3.134826110264527E-2</v>
      </c>
      <c r="E8" s="505">
        <f>E7/R7</f>
        <v>0.11477931385043716</v>
      </c>
      <c r="F8" s="505">
        <f>F7/R7</f>
        <v>0.19707979812307935</v>
      </c>
      <c r="G8" s="505">
        <f>G7/R7</f>
        <v>0.13286119450651265</v>
      </c>
      <c r="H8" s="505">
        <f>H7/R7</f>
        <v>0.10375201712202053</v>
      </c>
      <c r="I8" s="505">
        <f>I7/R7</f>
        <v>5.9982477209618149E-2</v>
      </c>
      <c r="J8" s="505">
        <f>J7/R7</f>
        <v>9.6376436148677996E-2</v>
      </c>
      <c r="K8" s="505">
        <f>K7/R7</f>
        <v>1.7216495490930812E-2</v>
      </c>
      <c r="L8" s="505">
        <f>L7/R7</f>
        <v>9.0996264291379289E-2</v>
      </c>
      <c r="M8" s="505"/>
      <c r="N8" s="505">
        <f>N7/R7</f>
        <v>0.10592357983310877</v>
      </c>
      <c r="O8" s="505">
        <f>O7/R7</f>
        <v>6.2211895622324518E-5</v>
      </c>
      <c r="P8" s="505">
        <f>P7/R7</f>
        <v>1.3996995859709861E-3</v>
      </c>
      <c r="Q8" s="505"/>
      <c r="R8" s="506"/>
      <c r="S8" s="507"/>
    </row>
    <row r="9" spans="1:19" ht="17.100000000000001" customHeight="1">
      <c r="A9" s="490"/>
      <c r="B9" s="508" t="s">
        <v>407</v>
      </c>
      <c r="C9" s="509">
        <f t="shared" ref="C9:P9" si="0">C7/C5</f>
        <v>2071.5438596491226</v>
      </c>
      <c r="D9" s="509">
        <f t="shared" si="0"/>
        <v>1610.3496503496503</v>
      </c>
      <c r="E9" s="509">
        <f t="shared" si="0"/>
        <v>1813.2322580645161</v>
      </c>
      <c r="F9" s="509">
        <f t="shared" si="0"/>
        <v>1932.871829105474</v>
      </c>
      <c r="G9" s="509">
        <f t="shared" si="0"/>
        <v>1906.2109375</v>
      </c>
      <c r="H9" s="509">
        <f t="shared" si="0"/>
        <v>1712.6921348314606</v>
      </c>
      <c r="I9" s="509">
        <f t="shared" si="0"/>
        <v>2118.3798076923076</v>
      </c>
      <c r="J9" s="509">
        <f t="shared" si="0"/>
        <v>1939.6383561643836</v>
      </c>
      <c r="K9" s="509">
        <f t="shared" si="0"/>
        <v>1976.09375</v>
      </c>
      <c r="L9" s="509">
        <f t="shared" si="0"/>
        <v>1931.9248554913295</v>
      </c>
      <c r="M9" s="510"/>
      <c r="N9" s="510">
        <f t="shared" si="0"/>
        <v>1470.8884688090736</v>
      </c>
      <c r="O9" s="510"/>
      <c r="P9" s="510">
        <f t="shared" si="0"/>
        <v>685.4666666666667</v>
      </c>
      <c r="Q9" s="509"/>
      <c r="R9" s="509">
        <f>R7/R5</f>
        <v>1830.5163219536507</v>
      </c>
      <c r="S9" s="511"/>
    </row>
    <row r="10" spans="1:19" ht="17.100000000000001" customHeight="1">
      <c r="A10" s="512" t="s">
        <v>14</v>
      </c>
      <c r="B10" s="513" t="s">
        <v>405</v>
      </c>
      <c r="C10" s="514">
        <v>0</v>
      </c>
      <c r="D10" s="514">
        <v>0</v>
      </c>
      <c r="E10" s="514">
        <v>12</v>
      </c>
      <c r="F10" s="514">
        <v>33</v>
      </c>
      <c r="G10" s="514">
        <v>0</v>
      </c>
      <c r="H10" s="514">
        <v>0</v>
      </c>
      <c r="I10" s="514">
        <v>1</v>
      </c>
      <c r="J10" s="514">
        <v>4</v>
      </c>
      <c r="K10" s="514">
        <v>0</v>
      </c>
      <c r="L10" s="514">
        <v>1</v>
      </c>
      <c r="M10" s="514">
        <v>0</v>
      </c>
      <c r="N10" s="514">
        <v>0</v>
      </c>
      <c r="O10" s="514">
        <v>0</v>
      </c>
      <c r="P10" s="514">
        <v>0</v>
      </c>
      <c r="Q10" s="514">
        <v>0</v>
      </c>
      <c r="R10" s="514">
        <f>SUM(C10:Q10)</f>
        <v>51</v>
      </c>
      <c r="S10" s="514"/>
    </row>
    <row r="11" spans="1:19" ht="17.100000000000001" customHeight="1">
      <c r="A11" s="512"/>
      <c r="B11" s="515" t="s">
        <v>84</v>
      </c>
      <c r="C11" s="516">
        <v>0</v>
      </c>
      <c r="D11" s="506">
        <v>0</v>
      </c>
      <c r="E11" s="506">
        <v>68560</v>
      </c>
      <c r="F11" s="506">
        <v>4300</v>
      </c>
      <c r="G11" s="506">
        <v>0</v>
      </c>
      <c r="H11" s="506">
        <v>0</v>
      </c>
      <c r="I11" s="506">
        <v>2700</v>
      </c>
      <c r="J11" s="506">
        <v>8460</v>
      </c>
      <c r="K11" s="506">
        <v>0</v>
      </c>
      <c r="L11" s="506">
        <v>760</v>
      </c>
      <c r="M11" s="506">
        <v>0</v>
      </c>
      <c r="N11" s="506">
        <v>0</v>
      </c>
      <c r="O11" s="516">
        <v>0</v>
      </c>
      <c r="P11" s="516">
        <v>0</v>
      </c>
      <c r="Q11" s="517">
        <v>0</v>
      </c>
      <c r="R11" s="517">
        <f>SUM(C11:Q11)</f>
        <v>84780</v>
      </c>
      <c r="S11" s="517"/>
    </row>
    <row r="12" spans="1:19" ht="17.100000000000001" customHeight="1">
      <c r="A12" s="518"/>
      <c r="B12" s="519" t="s">
        <v>407</v>
      </c>
      <c r="C12" s="520"/>
      <c r="D12" s="520"/>
      <c r="E12" s="520">
        <f t="shared" ref="E12:R12" si="1">E11/E10</f>
        <v>5713.333333333333</v>
      </c>
      <c r="F12" s="520">
        <f t="shared" si="1"/>
        <v>130.30303030303031</v>
      </c>
      <c r="G12" s="520"/>
      <c r="H12" s="520"/>
      <c r="I12" s="520">
        <f t="shared" si="1"/>
        <v>2700</v>
      </c>
      <c r="J12" s="520">
        <f t="shared" si="1"/>
        <v>2115</v>
      </c>
      <c r="K12" s="520"/>
      <c r="L12" s="520"/>
      <c r="M12" s="520"/>
      <c r="N12" s="520"/>
      <c r="O12" s="520"/>
      <c r="P12" s="520"/>
      <c r="Q12" s="520"/>
      <c r="R12" s="520">
        <f t="shared" si="1"/>
        <v>1662.3529411764705</v>
      </c>
      <c r="S12" s="520"/>
    </row>
    <row r="13" spans="1:19" ht="17.100000000000001" customHeight="1">
      <c r="A13" s="484" t="s">
        <v>408</v>
      </c>
      <c r="B13" s="521" t="s">
        <v>405</v>
      </c>
      <c r="C13" s="497">
        <f>C5+C10</f>
        <v>171</v>
      </c>
      <c r="D13" s="497">
        <f t="shared" ref="D13:R13" si="2">D5+D10</f>
        <v>143</v>
      </c>
      <c r="E13" s="497">
        <f t="shared" si="2"/>
        <v>477</v>
      </c>
      <c r="F13" s="497">
        <f t="shared" si="2"/>
        <v>782</v>
      </c>
      <c r="G13" s="497">
        <f t="shared" si="2"/>
        <v>512</v>
      </c>
      <c r="H13" s="497">
        <f t="shared" si="2"/>
        <v>445</v>
      </c>
      <c r="I13" s="497">
        <f t="shared" si="2"/>
        <v>209</v>
      </c>
      <c r="J13" s="497">
        <f t="shared" si="2"/>
        <v>369</v>
      </c>
      <c r="K13" s="497">
        <f t="shared" si="2"/>
        <v>64</v>
      </c>
      <c r="L13" s="497">
        <f t="shared" si="2"/>
        <v>347</v>
      </c>
      <c r="M13" s="497">
        <f t="shared" si="2"/>
        <v>0</v>
      </c>
      <c r="N13" s="497">
        <f t="shared" si="2"/>
        <v>529</v>
      </c>
      <c r="O13" s="497">
        <f t="shared" si="2"/>
        <v>1</v>
      </c>
      <c r="P13" s="497">
        <f t="shared" si="2"/>
        <v>15</v>
      </c>
      <c r="Q13" s="497">
        <v>0</v>
      </c>
      <c r="R13" s="497">
        <f t="shared" si="2"/>
        <v>4064</v>
      </c>
      <c r="S13" s="522">
        <f>R13/R23</f>
        <v>0.79592636114375248</v>
      </c>
    </row>
    <row r="14" spans="1:19" ht="17.100000000000001" customHeight="1">
      <c r="A14" s="499"/>
      <c r="B14" s="500" t="s">
        <v>406</v>
      </c>
      <c r="C14" s="501">
        <f>C13/R13</f>
        <v>4.2076771653543309E-2</v>
      </c>
      <c r="D14" s="501">
        <f>D13/R13</f>
        <v>3.5187007874015748E-2</v>
      </c>
      <c r="E14" s="501">
        <f>E13/R13</f>
        <v>0.11737204724409449</v>
      </c>
      <c r="F14" s="501">
        <f>F13/R13</f>
        <v>0.19242125984251968</v>
      </c>
      <c r="G14" s="501">
        <f>G13/R13</f>
        <v>0.12598425196850394</v>
      </c>
      <c r="H14" s="501">
        <f>H13/R13</f>
        <v>0.10949803149606299</v>
      </c>
      <c r="I14" s="501">
        <f>I13/R13</f>
        <v>5.1427165354330708E-2</v>
      </c>
      <c r="J14" s="501">
        <f>J13/R13</f>
        <v>9.0797244094488194E-2</v>
      </c>
      <c r="K14" s="501">
        <f>K13/R13</f>
        <v>1.5748031496062992E-2</v>
      </c>
      <c r="L14" s="501">
        <f>L13/R13</f>
        <v>8.5383858267716536E-2</v>
      </c>
      <c r="M14" s="501"/>
      <c r="N14" s="501">
        <f>N13/R13</f>
        <v>0.13016732283464566</v>
      </c>
      <c r="O14" s="501">
        <f>O13/R13</f>
        <v>2.4606299212598425E-4</v>
      </c>
      <c r="P14" s="501">
        <f>P13/R13</f>
        <v>3.6909448818897637E-3</v>
      </c>
      <c r="Q14" s="501"/>
      <c r="R14" s="502"/>
      <c r="S14" s="501"/>
    </row>
    <row r="15" spans="1:19" ht="17.100000000000001" customHeight="1">
      <c r="A15" s="499"/>
      <c r="B15" s="495" t="s">
        <v>84</v>
      </c>
      <c r="C15" s="497">
        <f>C7+C11</f>
        <v>354234</v>
      </c>
      <c r="D15" s="497">
        <f t="shared" ref="D15:P15" si="3">D7+D11</f>
        <v>230280</v>
      </c>
      <c r="E15" s="497">
        <f t="shared" si="3"/>
        <v>911713</v>
      </c>
      <c r="F15" s="497">
        <f t="shared" si="3"/>
        <v>1452021</v>
      </c>
      <c r="G15" s="497">
        <f t="shared" si="3"/>
        <v>975980</v>
      </c>
      <c r="H15" s="497">
        <f t="shared" si="3"/>
        <v>762148</v>
      </c>
      <c r="I15" s="497">
        <f t="shared" si="3"/>
        <v>443323</v>
      </c>
      <c r="J15" s="497">
        <f t="shared" si="3"/>
        <v>716428</v>
      </c>
      <c r="K15" s="497">
        <f t="shared" si="3"/>
        <v>126470</v>
      </c>
      <c r="L15" s="497">
        <f t="shared" si="3"/>
        <v>669206</v>
      </c>
      <c r="M15" s="497">
        <f t="shared" si="3"/>
        <v>0</v>
      </c>
      <c r="N15" s="497">
        <f t="shared" si="3"/>
        <v>778100</v>
      </c>
      <c r="O15" s="497">
        <f t="shared" si="3"/>
        <v>457</v>
      </c>
      <c r="P15" s="497">
        <f t="shared" si="3"/>
        <v>10282</v>
      </c>
      <c r="Q15" s="497">
        <f>Q7+Q11</f>
        <v>0</v>
      </c>
      <c r="R15" s="497">
        <f>R7+R11</f>
        <v>7430642</v>
      </c>
      <c r="S15" s="522">
        <f>R15/R25</f>
        <v>0.81575059641805547</v>
      </c>
    </row>
    <row r="16" spans="1:19" ht="17.100000000000001" customHeight="1">
      <c r="A16" s="499"/>
      <c r="B16" s="504" t="s">
        <v>406</v>
      </c>
      <c r="C16" s="505">
        <f>C15/R15</f>
        <v>4.7672058484314009E-2</v>
      </c>
      <c r="D16" s="505">
        <f>D15/R15</f>
        <v>3.0990592737478135E-2</v>
      </c>
      <c r="E16" s="505">
        <f>E15/R15</f>
        <v>0.12269639689275839</v>
      </c>
      <c r="F16" s="505">
        <f>F15/R15</f>
        <v>0.19540989863325403</v>
      </c>
      <c r="G16" s="505">
        <f>G15/R15</f>
        <v>0.13134531309676875</v>
      </c>
      <c r="H16" s="505">
        <f>H15/R15</f>
        <v>0.10256825722461128</v>
      </c>
      <c r="I16" s="505">
        <f>I15/R15</f>
        <v>5.9661466667348527E-2</v>
      </c>
      <c r="J16" s="505">
        <f>J15/R15</f>
        <v>9.6415356842652358E-2</v>
      </c>
      <c r="K16" s="505">
        <f>K15/R15</f>
        <v>1.7020063676866683E-2</v>
      </c>
      <c r="L16" s="505">
        <f>L15/R15</f>
        <v>9.006032049451447E-2</v>
      </c>
      <c r="M16" s="505"/>
      <c r="N16" s="505">
        <f>N15/R15</f>
        <v>0.10471504346461584</v>
      </c>
      <c r="O16" s="505">
        <f>O15/R15</f>
        <v>6.1502088244864983E-5</v>
      </c>
      <c r="P16" s="505">
        <f>P15/R15</f>
        <v>1.3837296965726515E-3</v>
      </c>
      <c r="Q16" s="505"/>
      <c r="R16" s="506"/>
      <c r="S16" s="506"/>
    </row>
    <row r="17" spans="1:19" ht="17.100000000000001" customHeight="1" thickBot="1">
      <c r="A17" s="499"/>
      <c r="B17" s="523" t="s">
        <v>407</v>
      </c>
      <c r="C17" s="524">
        <f>C15/C13</f>
        <v>2071.5438596491226</v>
      </c>
      <c r="D17" s="524">
        <f t="shared" ref="D17:L17" si="4">D15/D13</f>
        <v>1610.3496503496503</v>
      </c>
      <c r="E17" s="524">
        <f t="shared" si="4"/>
        <v>1911.3480083857442</v>
      </c>
      <c r="F17" s="524">
        <f t="shared" si="4"/>
        <v>1856.804347826087</v>
      </c>
      <c r="G17" s="524">
        <f t="shared" si="4"/>
        <v>1906.2109375</v>
      </c>
      <c r="H17" s="524">
        <f t="shared" si="4"/>
        <v>1712.6921348314606</v>
      </c>
      <c r="I17" s="524">
        <f t="shared" si="4"/>
        <v>2121.1626794258373</v>
      </c>
      <c r="J17" s="524">
        <f t="shared" si="4"/>
        <v>1941.5392953929538</v>
      </c>
      <c r="K17" s="524">
        <f t="shared" si="4"/>
        <v>1976.09375</v>
      </c>
      <c r="L17" s="524">
        <f t="shared" si="4"/>
        <v>1928.5475504322767</v>
      </c>
      <c r="M17" s="524"/>
      <c r="N17" s="524">
        <f>N15/N13</f>
        <v>1470.8884688090736</v>
      </c>
      <c r="O17" s="524"/>
      <c r="P17" s="524">
        <f>P15/P13</f>
        <v>685.4666666666667</v>
      </c>
      <c r="Q17" s="524"/>
      <c r="R17" s="520">
        <f>R15/R13</f>
        <v>1828.4060039370079</v>
      </c>
      <c r="S17" s="525"/>
    </row>
    <row r="18" spans="1:19" ht="17.100000000000001" customHeight="1" thickTop="1">
      <c r="A18" s="526" t="s">
        <v>15</v>
      </c>
      <c r="B18" s="527" t="s">
        <v>405</v>
      </c>
      <c r="C18" s="516">
        <v>16</v>
      </c>
      <c r="D18" s="516">
        <v>11</v>
      </c>
      <c r="E18" s="516">
        <v>37</v>
      </c>
      <c r="F18" s="516">
        <v>62</v>
      </c>
      <c r="G18" s="516">
        <v>83</v>
      </c>
      <c r="H18" s="516">
        <v>27</v>
      </c>
      <c r="I18" s="516">
        <v>22</v>
      </c>
      <c r="J18" s="516">
        <v>33</v>
      </c>
      <c r="K18" s="516">
        <v>15</v>
      </c>
      <c r="L18" s="516">
        <v>262</v>
      </c>
      <c r="M18" s="516">
        <v>432</v>
      </c>
      <c r="N18" s="516">
        <v>1</v>
      </c>
      <c r="O18" s="516">
        <v>16</v>
      </c>
      <c r="P18" s="516">
        <v>2</v>
      </c>
      <c r="Q18" s="516">
        <v>23</v>
      </c>
      <c r="R18" s="528">
        <f>SUM(C18:Q18)</f>
        <v>1042</v>
      </c>
      <c r="S18" s="529">
        <f>R18/R23</f>
        <v>0.20407363885624755</v>
      </c>
    </row>
    <row r="19" spans="1:19" ht="17.100000000000001" customHeight="1">
      <c r="A19" s="499"/>
      <c r="B19" s="500" t="s">
        <v>409</v>
      </c>
      <c r="C19" s="501">
        <f>C18/R18</f>
        <v>1.5355086372360844E-2</v>
      </c>
      <c r="D19" s="501">
        <f>D18/R18</f>
        <v>1.055662188099808E-2</v>
      </c>
      <c r="E19" s="501">
        <f>E18/R18</f>
        <v>3.5508637236084453E-2</v>
      </c>
      <c r="F19" s="501">
        <f>F18/R18</f>
        <v>5.9500959692898273E-2</v>
      </c>
      <c r="G19" s="501">
        <f>G18/R18</f>
        <v>7.9654510556621885E-2</v>
      </c>
      <c r="H19" s="501">
        <f>H18/R18</f>
        <v>2.5911708253358926E-2</v>
      </c>
      <c r="I19" s="501">
        <f>I18/R18</f>
        <v>2.1113243761996161E-2</v>
      </c>
      <c r="J19" s="501">
        <f>J18/R18</f>
        <v>3.166986564299424E-2</v>
      </c>
      <c r="K19" s="501">
        <f>K18/R18</f>
        <v>1.4395393474088292E-2</v>
      </c>
      <c r="L19" s="501">
        <f>L18/R18</f>
        <v>0.25143953934740881</v>
      </c>
      <c r="M19" s="501">
        <f>M18/R18</f>
        <v>0.41458733205374282</v>
      </c>
      <c r="N19" s="501"/>
      <c r="O19" s="501">
        <f>O18/R18</f>
        <v>1.5355086372360844E-2</v>
      </c>
      <c r="P19" s="501">
        <f>P18/R18</f>
        <v>1.9193857965451055E-3</v>
      </c>
      <c r="Q19" s="501">
        <f>Q18/R18</f>
        <v>2.2072936660268713E-2</v>
      </c>
      <c r="R19" s="502"/>
      <c r="S19" s="501"/>
    </row>
    <row r="20" spans="1:19" ht="17.100000000000001" customHeight="1">
      <c r="A20" s="499"/>
      <c r="B20" s="495" t="s">
        <v>84</v>
      </c>
      <c r="C20" s="506">
        <v>29120</v>
      </c>
      <c r="D20" s="506">
        <v>14040</v>
      </c>
      <c r="E20" s="506">
        <v>109660</v>
      </c>
      <c r="F20" s="506">
        <v>130197</v>
      </c>
      <c r="G20" s="506">
        <v>126540</v>
      </c>
      <c r="H20" s="506">
        <v>67550</v>
      </c>
      <c r="I20" s="506">
        <v>46450</v>
      </c>
      <c r="J20" s="506">
        <v>66450</v>
      </c>
      <c r="K20" s="506">
        <v>19230</v>
      </c>
      <c r="L20" s="506">
        <v>352100</v>
      </c>
      <c r="M20" s="506">
        <v>639930</v>
      </c>
      <c r="N20" s="506">
        <v>1300</v>
      </c>
      <c r="O20" s="506">
        <v>10480</v>
      </c>
      <c r="P20" s="506">
        <v>944</v>
      </c>
      <c r="Q20" s="506">
        <v>64330</v>
      </c>
      <c r="R20" s="497">
        <f>SUM(C20:Q20)</f>
        <v>1678321</v>
      </c>
      <c r="S20" s="522">
        <f>R20/R25</f>
        <v>0.1842494035819445</v>
      </c>
    </row>
    <row r="21" spans="1:19" ht="17.100000000000001" customHeight="1">
      <c r="A21" s="499"/>
      <c r="B21" s="515" t="s">
        <v>409</v>
      </c>
      <c r="C21" s="505">
        <f>C20/R20</f>
        <v>1.7350673679230613E-2</v>
      </c>
      <c r="D21" s="505">
        <f>D20/R20</f>
        <v>8.3655033810576158E-3</v>
      </c>
      <c r="E21" s="505">
        <f>E20/R20</f>
        <v>6.5339109741223519E-2</v>
      </c>
      <c r="F21" s="505">
        <f>F20/R20</f>
        <v>7.7575743853529805E-2</v>
      </c>
      <c r="G21" s="505">
        <f>G20/R20</f>
        <v>7.5396780472865438E-2</v>
      </c>
      <c r="H21" s="505">
        <f>H20/R20</f>
        <v>4.0248557933792166E-2</v>
      </c>
      <c r="I21" s="505">
        <f>I20/R20</f>
        <v>2.7676469519239764E-2</v>
      </c>
      <c r="J21" s="505">
        <f>J20/R20</f>
        <v>3.959314100222782E-2</v>
      </c>
      <c r="K21" s="505">
        <f>K20/R20</f>
        <v>1.1457879630893017E-2</v>
      </c>
      <c r="L21" s="505">
        <f>L20/R20</f>
        <v>0.20979300145800475</v>
      </c>
      <c r="M21" s="505">
        <f>M20/R20</f>
        <v>0.38129177910542739</v>
      </c>
      <c r="N21" s="505"/>
      <c r="O21" s="505">
        <f>O20/R20</f>
        <v>6.244335857085742E-3</v>
      </c>
      <c r="P21" s="505">
        <f>P20/R20</f>
        <v>5.624668939970363E-4</v>
      </c>
      <c r="Q21" s="505">
        <f>Q20/R20</f>
        <v>3.8329973825031088E-2</v>
      </c>
      <c r="R21" s="514"/>
      <c r="S21" s="505"/>
    </row>
    <row r="22" spans="1:19" ht="17.100000000000001" customHeight="1" thickBot="1">
      <c r="A22" s="530"/>
      <c r="B22" s="531" t="s">
        <v>407</v>
      </c>
      <c r="C22" s="532">
        <f>C20/C18</f>
        <v>1820</v>
      </c>
      <c r="D22" s="532">
        <f t="shared" ref="D22:Q22" si="5">D20/D18</f>
        <v>1276.3636363636363</v>
      </c>
      <c r="E22" s="532">
        <f t="shared" si="5"/>
        <v>2963.7837837837837</v>
      </c>
      <c r="F22" s="532">
        <f t="shared" si="5"/>
        <v>2099.9516129032259</v>
      </c>
      <c r="G22" s="532">
        <f t="shared" si="5"/>
        <v>1524.5783132530121</v>
      </c>
      <c r="H22" s="532">
        <f t="shared" si="5"/>
        <v>2501.8518518518517</v>
      </c>
      <c r="I22" s="532">
        <f t="shared" si="5"/>
        <v>2111.3636363636365</v>
      </c>
      <c r="J22" s="532">
        <f t="shared" si="5"/>
        <v>2013.6363636363637</v>
      </c>
      <c r="K22" s="532">
        <f t="shared" si="5"/>
        <v>1282</v>
      </c>
      <c r="L22" s="532">
        <f t="shared" si="5"/>
        <v>1343.8931297709923</v>
      </c>
      <c r="M22" s="532">
        <f t="shared" si="5"/>
        <v>1481.3194444444443</v>
      </c>
      <c r="N22" s="532"/>
      <c r="O22" s="532">
        <f t="shared" si="5"/>
        <v>655</v>
      </c>
      <c r="P22" s="532">
        <f t="shared" si="5"/>
        <v>472</v>
      </c>
      <c r="Q22" s="532">
        <f t="shared" si="5"/>
        <v>2796.9565217391305</v>
      </c>
      <c r="R22" s="532">
        <f>R20/R18</f>
        <v>1610.672744721689</v>
      </c>
      <c r="S22" s="533"/>
    </row>
    <row r="23" spans="1:19" ht="17.100000000000001" customHeight="1" thickTop="1">
      <c r="A23" s="534" t="s">
        <v>410</v>
      </c>
      <c r="B23" s="513" t="s">
        <v>405</v>
      </c>
      <c r="C23" s="517">
        <f>C13+C18</f>
        <v>187</v>
      </c>
      <c r="D23" s="517">
        <f t="shared" ref="D23:R23" si="6">D13+D18</f>
        <v>154</v>
      </c>
      <c r="E23" s="517">
        <f t="shared" si="6"/>
        <v>514</v>
      </c>
      <c r="F23" s="517">
        <f t="shared" si="6"/>
        <v>844</v>
      </c>
      <c r="G23" s="517">
        <f t="shared" si="6"/>
        <v>595</v>
      </c>
      <c r="H23" s="517">
        <f t="shared" si="6"/>
        <v>472</v>
      </c>
      <c r="I23" s="517">
        <f t="shared" si="6"/>
        <v>231</v>
      </c>
      <c r="J23" s="517">
        <f t="shared" si="6"/>
        <v>402</v>
      </c>
      <c r="K23" s="517">
        <f t="shared" si="6"/>
        <v>79</v>
      </c>
      <c r="L23" s="517">
        <f t="shared" si="6"/>
        <v>609</v>
      </c>
      <c r="M23" s="517">
        <f t="shared" si="6"/>
        <v>432</v>
      </c>
      <c r="N23" s="517">
        <f t="shared" si="6"/>
        <v>530</v>
      </c>
      <c r="O23" s="517">
        <f t="shared" si="6"/>
        <v>17</v>
      </c>
      <c r="P23" s="517">
        <f t="shared" si="6"/>
        <v>17</v>
      </c>
      <c r="Q23" s="517">
        <f t="shared" si="6"/>
        <v>23</v>
      </c>
      <c r="R23" s="535">
        <f t="shared" si="6"/>
        <v>5106</v>
      </c>
      <c r="S23" s="536"/>
    </row>
    <row r="24" spans="1:19" ht="17.100000000000001" customHeight="1">
      <c r="A24" s="534"/>
      <c r="B24" s="500" t="s">
        <v>406</v>
      </c>
      <c r="C24" s="501">
        <f>C23/R23</f>
        <v>3.6623580101840969E-2</v>
      </c>
      <c r="D24" s="501">
        <f>D23/R23</f>
        <v>3.0160595377986682E-2</v>
      </c>
      <c r="E24" s="501">
        <f>E23/R23</f>
        <v>0.10066588327457893</v>
      </c>
      <c r="F24" s="501">
        <f>F23/R23</f>
        <v>0.16529573051312182</v>
      </c>
      <c r="G24" s="501">
        <f>G23/R23</f>
        <v>0.11652957305131219</v>
      </c>
      <c r="H24" s="501">
        <f>H23/R23</f>
        <v>9.2440266353309833E-2</v>
      </c>
      <c r="I24" s="501">
        <f>I23/R23</f>
        <v>4.5240893066980023E-2</v>
      </c>
      <c r="J24" s="501">
        <f>J23/R23</f>
        <v>7.8730904817861339E-2</v>
      </c>
      <c r="K24" s="501">
        <f>K23/R23</f>
        <v>1.5471993732863298E-2</v>
      </c>
      <c r="L24" s="501">
        <f>L23/R23</f>
        <v>0.11927144535840188</v>
      </c>
      <c r="M24" s="501">
        <f>M23/R23</f>
        <v>8.4606345475910699E-2</v>
      </c>
      <c r="N24" s="501">
        <f>N23/R23</f>
        <v>0.10379945162553858</v>
      </c>
      <c r="O24" s="501">
        <f>O23/R23</f>
        <v>3.329416372894634E-3</v>
      </c>
      <c r="P24" s="501">
        <f>P23/R23</f>
        <v>3.329416372894634E-3</v>
      </c>
      <c r="Q24" s="501">
        <f>Q23/R23</f>
        <v>4.5045045045045045E-3</v>
      </c>
      <c r="R24" s="502"/>
      <c r="S24" s="537"/>
    </row>
    <row r="25" spans="1:19" ht="17.100000000000001" customHeight="1">
      <c r="A25" s="534"/>
      <c r="B25" s="495" t="s">
        <v>84</v>
      </c>
      <c r="C25" s="497">
        <v>37220</v>
      </c>
      <c r="D25" s="497">
        <v>6680</v>
      </c>
      <c r="E25" s="497">
        <v>73506</v>
      </c>
      <c r="F25" s="497">
        <v>179273</v>
      </c>
      <c r="G25" s="497">
        <v>242240</v>
      </c>
      <c r="H25" s="497">
        <v>118660</v>
      </c>
      <c r="I25" s="497">
        <v>79400</v>
      </c>
      <c r="J25" s="497">
        <v>172201</v>
      </c>
      <c r="K25" s="497">
        <v>77710</v>
      </c>
      <c r="L25" s="497">
        <v>426442</v>
      </c>
      <c r="M25" s="497">
        <v>646180</v>
      </c>
      <c r="N25" s="497">
        <v>0</v>
      </c>
      <c r="O25" s="497">
        <v>7480</v>
      </c>
      <c r="P25" s="497">
        <v>10354</v>
      </c>
      <c r="Q25" s="497">
        <v>155600</v>
      </c>
      <c r="R25" s="538">
        <f>R15+R20</f>
        <v>9108963</v>
      </c>
      <c r="S25" s="539"/>
    </row>
    <row r="26" spans="1:19" ht="17.100000000000001" customHeight="1">
      <c r="A26" s="534"/>
      <c r="B26" s="504" t="s">
        <v>409</v>
      </c>
      <c r="C26" s="505">
        <f>C25/R25</f>
        <v>4.0860853205793015E-3</v>
      </c>
      <c r="D26" s="505">
        <f>D25/R25</f>
        <v>7.3334363088312028E-4</v>
      </c>
      <c r="E26" s="505">
        <f>E25/R25</f>
        <v>8.0696342712117727E-3</v>
      </c>
      <c r="F26" s="505">
        <f>F25/R25</f>
        <v>1.9680945020854733E-2</v>
      </c>
      <c r="G26" s="505">
        <f>G25/R25</f>
        <v>2.6593586997773512E-2</v>
      </c>
      <c r="H26" s="505">
        <f>H25/R25</f>
        <v>1.3026729826435787E-2</v>
      </c>
      <c r="I26" s="505">
        <f>I25/R25</f>
        <v>8.7166892652873872E-3</v>
      </c>
      <c r="J26" s="505">
        <f>J25/R25</f>
        <v>1.8904566853548532E-2</v>
      </c>
      <c r="K26" s="505">
        <f>K25/R25</f>
        <v>8.5311577179531858E-3</v>
      </c>
      <c r="L26" s="505">
        <f>L25/R25</f>
        <v>4.6815647401356228E-2</v>
      </c>
      <c r="M26" s="505">
        <f>M25/R25</f>
        <v>7.0938920270068068E-2</v>
      </c>
      <c r="N26" s="505">
        <f>N25/R25</f>
        <v>0</v>
      </c>
      <c r="O26" s="505">
        <f>O25/R25</f>
        <v>8.2116921542002097E-4</v>
      </c>
      <c r="P26" s="505">
        <f>P25/R25</f>
        <v>1.1366826278688365E-3</v>
      </c>
      <c r="Q26" s="505">
        <f>Q25/R25</f>
        <v>1.7082076192427173E-2</v>
      </c>
      <c r="R26" s="516"/>
      <c r="S26" s="540"/>
    </row>
    <row r="27" spans="1:19" ht="17.100000000000001" customHeight="1">
      <c r="A27" s="541"/>
      <c r="B27" s="542" t="s">
        <v>407</v>
      </c>
      <c r="C27" s="509">
        <f>C25/C23</f>
        <v>199.03743315508021</v>
      </c>
      <c r="D27" s="509">
        <f t="shared" ref="D27:M27" si="7">D25/D23</f>
        <v>43.376623376623378</v>
      </c>
      <c r="E27" s="509">
        <f t="shared" si="7"/>
        <v>143.00778210116732</v>
      </c>
      <c r="F27" s="509">
        <f t="shared" si="7"/>
        <v>212.40876777251185</v>
      </c>
      <c r="G27" s="509">
        <f t="shared" si="7"/>
        <v>407.12605042016804</v>
      </c>
      <c r="H27" s="509">
        <f t="shared" si="7"/>
        <v>251.39830508474577</v>
      </c>
      <c r="I27" s="509">
        <f t="shared" si="7"/>
        <v>343.72294372294374</v>
      </c>
      <c r="J27" s="509">
        <f t="shared" si="7"/>
        <v>428.36069651741292</v>
      </c>
      <c r="K27" s="509">
        <f t="shared" si="7"/>
        <v>983.6708860759494</v>
      </c>
      <c r="L27" s="509">
        <f t="shared" si="7"/>
        <v>700.23316912972086</v>
      </c>
      <c r="M27" s="509">
        <f t="shared" si="7"/>
        <v>1495.787037037037</v>
      </c>
      <c r="N27" s="509">
        <f>N25/N23</f>
        <v>0</v>
      </c>
      <c r="O27" s="509">
        <f>O25/O23</f>
        <v>440</v>
      </c>
      <c r="P27" s="509">
        <f>P25/P23</f>
        <v>609.05882352941171</v>
      </c>
      <c r="Q27" s="509">
        <f>Q25/Q23</f>
        <v>6765.217391304348</v>
      </c>
      <c r="R27" s="543">
        <f>R25/R23</f>
        <v>1783.9723854289073</v>
      </c>
      <c r="S27" s="544"/>
    </row>
    <row r="28" spans="1:19">
      <c r="A28" s="545"/>
      <c r="B28" s="546" t="s">
        <v>411</v>
      </c>
      <c r="C28" s="546"/>
      <c r="D28" s="546"/>
      <c r="E28" s="547"/>
      <c r="F28" s="547"/>
      <c r="G28" s="547"/>
      <c r="H28" s="547"/>
      <c r="I28" s="547"/>
      <c r="J28" s="547"/>
      <c r="K28" s="547"/>
      <c r="L28" s="547"/>
      <c r="M28" s="547"/>
      <c r="N28" s="548"/>
      <c r="O28" s="548"/>
      <c r="P28" s="548"/>
      <c r="Q28" s="548"/>
      <c r="R28" s="549"/>
      <c r="S28" s="550"/>
    </row>
    <row r="29" spans="1:19">
      <c r="A29" s="551"/>
      <c r="B29" s="552"/>
      <c r="C29" s="553"/>
      <c r="D29" s="554"/>
      <c r="E29" s="554"/>
      <c r="F29" s="555"/>
      <c r="G29" s="553"/>
      <c r="K29" s="556" t="s">
        <v>412</v>
      </c>
      <c r="L29" s="556"/>
      <c r="M29" s="556"/>
      <c r="N29" s="553"/>
      <c r="O29" s="557" t="s">
        <v>413</v>
      </c>
      <c r="P29" s="557"/>
      <c r="Q29" s="557"/>
      <c r="R29" s="558" t="s">
        <v>414</v>
      </c>
      <c r="S29" s="558"/>
    </row>
    <row r="30" spans="1:19">
      <c r="A30" s="551"/>
      <c r="B30" s="552"/>
      <c r="C30" s="553"/>
      <c r="D30" s="554"/>
      <c r="E30" s="554"/>
      <c r="F30" s="555"/>
      <c r="G30" s="553"/>
      <c r="K30" s="557" t="s">
        <v>30</v>
      </c>
      <c r="L30" s="557"/>
      <c r="M30" s="559">
        <v>469</v>
      </c>
      <c r="N30" s="553"/>
      <c r="O30" s="560"/>
      <c r="P30" s="559" t="s">
        <v>405</v>
      </c>
      <c r="Q30" s="559" t="s">
        <v>84</v>
      </c>
      <c r="R30" s="559" t="s">
        <v>405</v>
      </c>
      <c r="S30" s="559" t="s">
        <v>84</v>
      </c>
    </row>
    <row r="31" spans="1:19">
      <c r="A31" s="551"/>
      <c r="B31" s="552"/>
      <c r="C31" s="553"/>
      <c r="D31" s="554"/>
      <c r="E31" s="554"/>
      <c r="F31" s="555"/>
      <c r="G31" s="553"/>
      <c r="K31" s="561" t="s">
        <v>415</v>
      </c>
      <c r="L31" s="561"/>
      <c r="M31" s="559">
        <v>29</v>
      </c>
      <c r="N31" s="553"/>
      <c r="O31" s="559" t="s">
        <v>4</v>
      </c>
      <c r="P31" s="559">
        <f>P33-P32</f>
        <v>438</v>
      </c>
      <c r="Q31" s="562">
        <f>Q33-Q32</f>
        <v>662135</v>
      </c>
      <c r="R31" s="563">
        <f>P31/R13</f>
        <v>0.10777559055118111</v>
      </c>
      <c r="S31" s="563">
        <f>Q31/R15</f>
        <v>8.9108720350139323E-2</v>
      </c>
    </row>
    <row r="32" spans="1:19">
      <c r="A32" s="551"/>
      <c r="B32" s="552"/>
      <c r="C32" s="553"/>
      <c r="D32" s="554"/>
      <c r="E32" s="554"/>
      <c r="F32" s="555"/>
      <c r="G32" s="553"/>
      <c r="K32" s="561" t="s">
        <v>199</v>
      </c>
      <c r="L32" s="561"/>
      <c r="M32" s="559">
        <v>436</v>
      </c>
      <c r="N32" s="553"/>
      <c r="O32" s="559" t="s">
        <v>15</v>
      </c>
      <c r="P32" s="559">
        <v>31</v>
      </c>
      <c r="Q32" s="564">
        <v>42450</v>
      </c>
      <c r="R32" s="563">
        <f>P32/R18</f>
        <v>2.9750479846449136E-2</v>
      </c>
      <c r="S32" s="563">
        <f>Q32/R20</f>
        <v>2.5293135222642153E-2</v>
      </c>
    </row>
    <row r="33" spans="1:19">
      <c r="A33" s="551"/>
      <c r="B33" s="552"/>
      <c r="C33" s="553"/>
      <c r="D33" s="554"/>
      <c r="E33" s="554"/>
      <c r="F33" s="555"/>
      <c r="G33" s="553"/>
      <c r="K33" s="561" t="s">
        <v>416</v>
      </c>
      <c r="L33" s="561"/>
      <c r="M33" s="559">
        <f>SUM(M30:M32)</f>
        <v>934</v>
      </c>
      <c r="N33" s="553"/>
      <c r="O33" s="559" t="s">
        <v>417</v>
      </c>
      <c r="P33" s="559">
        <v>469</v>
      </c>
      <c r="Q33" s="562">
        <v>704585</v>
      </c>
      <c r="R33" s="563">
        <f>P33/R23</f>
        <v>9.1852722287504893E-2</v>
      </c>
      <c r="S33" s="563">
        <f>Q33/R25</f>
        <v>7.7350736851165169E-2</v>
      </c>
    </row>
  </sheetData>
  <mergeCells count="20">
    <mergeCell ref="K33:L33"/>
    <mergeCell ref="K29:M29"/>
    <mergeCell ref="O29:Q29"/>
    <mergeCell ref="R29:S29"/>
    <mergeCell ref="K30:L30"/>
    <mergeCell ref="K31:L31"/>
    <mergeCell ref="K32:L32"/>
    <mergeCell ref="A5:A9"/>
    <mergeCell ref="A10:A12"/>
    <mergeCell ref="A13:A17"/>
    <mergeCell ref="A18:A22"/>
    <mergeCell ref="A23:A27"/>
    <mergeCell ref="B28:D28"/>
    <mergeCell ref="A1:S1"/>
    <mergeCell ref="A2:S2"/>
    <mergeCell ref="A3:A4"/>
    <mergeCell ref="B3:B4"/>
    <mergeCell ref="L3:Q3"/>
    <mergeCell ref="R3:R4"/>
    <mergeCell ref="S3:S4"/>
  </mergeCells>
  <phoneticPr fontId="32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①②</vt:lpstr>
      <vt:lpstr>③～⑨</vt:lpstr>
      <vt:lpstr>⑩過去5年推移</vt:lpstr>
      <vt:lpstr>⑪蔵書冊数</vt:lpstr>
      <vt:lpstr>ブックスタート</vt:lpstr>
      <vt:lpstr>排架区分別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U0296</dc:creator>
  <cp:lastModifiedBy>小諸図書館002</cp:lastModifiedBy>
  <cp:lastPrinted>2021-01-11T01:39:53Z</cp:lastPrinted>
  <dcterms:created xsi:type="dcterms:W3CDTF">2010-06-03T01:39:35Z</dcterms:created>
  <dcterms:modified xsi:type="dcterms:W3CDTF">2021-01-11T01:41:34Z</dcterms:modified>
</cp:coreProperties>
</file>