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諸図書館002\Documents\図書館\監査資料\H29\"/>
    </mc:Choice>
  </mc:AlternateContent>
  <bookViews>
    <workbookView xWindow="-60" yWindow="150" windowWidth="16695" windowHeight="8745" activeTab="4"/>
  </bookViews>
  <sheets>
    <sheet name="①②" sheetId="9" r:id="rId1"/>
    <sheet name="③～⑨" sheetId="2" r:id="rId2"/>
    <sheet name="⑩過去5年推移" sheetId="7" r:id="rId3"/>
    <sheet name="⑪蔵書冊数" sheetId="6" r:id="rId4"/>
    <sheet name="ブックスタート" sheetId="12" r:id="rId5"/>
  </sheets>
  <calcPr calcId="152511"/>
</workbook>
</file>

<file path=xl/calcChain.xml><?xml version="1.0" encoding="utf-8"?>
<calcChain xmlns="http://schemas.openxmlformats.org/spreadsheetml/2006/main">
  <c r="G15" i="2" l="1"/>
  <c r="N4" i="12" l="1"/>
  <c r="N5" i="12"/>
  <c r="N6" i="12"/>
  <c r="N7" i="12"/>
  <c r="N8" i="12"/>
  <c r="N9" i="12"/>
  <c r="N10" i="12"/>
  <c r="N11" i="12"/>
  <c r="N12" i="12"/>
  <c r="N13" i="12"/>
  <c r="N14" i="12"/>
  <c r="N15" i="12"/>
  <c r="O25" i="6" l="1"/>
  <c r="O24" i="6"/>
  <c r="O23" i="6"/>
  <c r="O22" i="6"/>
  <c r="O21" i="6"/>
  <c r="O20" i="6"/>
  <c r="I6" i="7" l="1"/>
  <c r="J6" i="7"/>
  <c r="K6" i="7"/>
  <c r="L6" i="7"/>
  <c r="M6" i="7"/>
  <c r="I7" i="7"/>
  <c r="J7" i="7"/>
  <c r="K7" i="7"/>
  <c r="L7" i="7"/>
  <c r="M7" i="7"/>
  <c r="I8" i="7"/>
  <c r="J8" i="7"/>
  <c r="K8" i="7"/>
  <c r="L8" i="7"/>
  <c r="M8" i="7"/>
  <c r="I9" i="7"/>
  <c r="J9" i="7"/>
  <c r="K9" i="7"/>
  <c r="L9" i="7"/>
  <c r="M9" i="7"/>
  <c r="F32" i="2"/>
  <c r="I4" i="2" l="1"/>
  <c r="G29" i="9"/>
  <c r="G28" i="9"/>
  <c r="O19" i="9"/>
  <c r="O18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6" i="9"/>
  <c r="O15" i="9"/>
  <c r="O14" i="9"/>
  <c r="C8" i="9" l="1"/>
  <c r="D8" i="9"/>
  <c r="E8" i="9"/>
  <c r="F8" i="9"/>
  <c r="G8" i="9"/>
  <c r="H8" i="9"/>
  <c r="I8" i="9"/>
  <c r="J8" i="9"/>
  <c r="K8" i="9"/>
  <c r="L8" i="9"/>
  <c r="M8" i="9"/>
  <c r="N8" i="9"/>
  <c r="O9" i="9" l="1"/>
  <c r="P14" i="6"/>
  <c r="R14" i="6" s="1"/>
  <c r="P15" i="6"/>
  <c r="R15" i="6" s="1"/>
  <c r="I3" i="2"/>
  <c r="I5" i="2" s="1"/>
  <c r="N24" i="9"/>
  <c r="J24" i="9"/>
  <c r="L24" i="9"/>
  <c r="C24" i="9"/>
  <c r="G24" i="9"/>
  <c r="H24" i="9"/>
  <c r="D30" i="9"/>
  <c r="F15" i="12"/>
  <c r="F11" i="12"/>
  <c r="F12" i="12"/>
  <c r="F13" i="12"/>
  <c r="F14" i="12"/>
  <c r="E15" i="12"/>
  <c r="E11" i="12"/>
  <c r="E12" i="12"/>
  <c r="E13" i="12"/>
  <c r="E14" i="12"/>
  <c r="P15" i="12"/>
  <c r="P11" i="12"/>
  <c r="P12" i="12"/>
  <c r="O13" i="12"/>
  <c r="P13" i="12"/>
  <c r="P14" i="12"/>
  <c r="H9" i="2"/>
  <c r="G10" i="2" s="1"/>
  <c r="O16" i="6"/>
  <c r="K16" i="12"/>
  <c r="M5" i="6"/>
  <c r="O5" i="6" s="1"/>
  <c r="C5" i="2"/>
  <c r="D5" i="2"/>
  <c r="E5" i="2"/>
  <c r="F5" i="2"/>
  <c r="G5" i="2"/>
  <c r="H5" i="2"/>
  <c r="J5" i="2"/>
  <c r="L16" i="12"/>
  <c r="M16" i="12"/>
  <c r="M5" i="7"/>
  <c r="L5" i="7"/>
  <c r="K5" i="7"/>
  <c r="J5" i="7"/>
  <c r="I5" i="7"/>
  <c r="J20" i="7"/>
  <c r="P5" i="12"/>
  <c r="P6" i="12"/>
  <c r="O6" i="12"/>
  <c r="P7" i="12"/>
  <c r="P8" i="12"/>
  <c r="P9" i="12"/>
  <c r="O10" i="12"/>
  <c r="P10" i="12"/>
  <c r="P4" i="12"/>
  <c r="F5" i="12"/>
  <c r="F6" i="12"/>
  <c r="F7" i="12"/>
  <c r="F8" i="12"/>
  <c r="F9" i="12"/>
  <c r="F10" i="12"/>
  <c r="F4" i="12"/>
  <c r="E5" i="12"/>
  <c r="E6" i="12"/>
  <c r="E7" i="12"/>
  <c r="E8" i="12"/>
  <c r="E9" i="12"/>
  <c r="E10" i="12"/>
  <c r="E4" i="12"/>
  <c r="C16" i="12"/>
  <c r="E16" i="2"/>
  <c r="F16" i="2"/>
  <c r="D16" i="2"/>
  <c r="G14" i="2"/>
  <c r="D21" i="7"/>
  <c r="D16" i="7"/>
  <c r="G19" i="7"/>
  <c r="G15" i="7"/>
  <c r="E30" i="9"/>
  <c r="F30" i="9"/>
  <c r="C30" i="9"/>
  <c r="O10" i="9"/>
  <c r="M24" i="9"/>
  <c r="K24" i="9"/>
  <c r="I24" i="9"/>
  <c r="E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L22" i="9"/>
  <c r="K22" i="9"/>
  <c r="J22" i="9"/>
  <c r="I22" i="9"/>
  <c r="H22" i="9"/>
  <c r="G22" i="9"/>
  <c r="F22" i="9"/>
  <c r="E22" i="9"/>
  <c r="D22" i="9"/>
  <c r="C22" i="9"/>
  <c r="N16" i="6"/>
  <c r="C16" i="6"/>
  <c r="J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F31" i="2"/>
  <c r="O6" i="9"/>
  <c r="D16" i="12"/>
  <c r="E16" i="12"/>
  <c r="Q16" i="6"/>
  <c r="N16" i="12"/>
  <c r="O9" i="12"/>
  <c r="O5" i="12"/>
  <c r="M22" i="9"/>
  <c r="O5" i="9"/>
  <c r="O11" i="12"/>
  <c r="O8" i="12"/>
  <c r="O7" i="12"/>
  <c r="O4" i="12"/>
  <c r="F16" i="12" l="1"/>
  <c r="O16" i="12"/>
  <c r="P16" i="12"/>
  <c r="P16" i="6"/>
  <c r="R16" i="6" s="1"/>
  <c r="O8" i="9"/>
  <c r="O22" i="9"/>
  <c r="I8" i="6"/>
  <c r="H8" i="6"/>
  <c r="D8" i="6"/>
  <c r="K8" i="6"/>
  <c r="J8" i="6"/>
  <c r="C8" i="6"/>
  <c r="L8" i="6"/>
  <c r="F8" i="6"/>
  <c r="E8" i="6"/>
  <c r="G20" i="7"/>
  <c r="D22" i="7"/>
  <c r="G16" i="2"/>
  <c r="E10" i="2"/>
  <c r="G30" i="9"/>
  <c r="O23" i="9"/>
  <c r="F24" i="9"/>
  <c r="O7" i="9"/>
  <c r="D24" i="9"/>
  <c r="G6" i="6"/>
  <c r="J6" i="6"/>
  <c r="H6" i="6"/>
  <c r="I6" i="6"/>
  <c r="N6" i="6"/>
  <c r="L6" i="6"/>
  <c r="O9" i="6"/>
  <c r="E10" i="6" s="1"/>
  <c r="D6" i="6"/>
  <c r="F6" i="6"/>
  <c r="E6" i="6"/>
  <c r="K6" i="6"/>
  <c r="C6" i="6"/>
  <c r="F10" i="2"/>
  <c r="C10" i="2"/>
  <c r="O12" i="12"/>
  <c r="D10" i="2"/>
  <c r="M9" i="6"/>
  <c r="O15" i="12"/>
  <c r="O14" i="12"/>
  <c r="G8" i="6"/>
  <c r="O24" i="9" l="1"/>
  <c r="M8" i="6"/>
  <c r="I10" i="6"/>
  <c r="M6" i="6"/>
  <c r="C10" i="6"/>
  <c r="J13" i="6"/>
  <c r="J15" i="6" s="1"/>
  <c r="L10" i="6"/>
  <c r="G10" i="6"/>
  <c r="H10" i="6"/>
  <c r="K10" i="6"/>
  <c r="F10" i="6"/>
  <c r="D10" i="6"/>
  <c r="N10" i="6"/>
  <c r="H10" i="2"/>
  <c r="J10" i="6"/>
  <c r="M10" i="6" l="1"/>
</calcChain>
</file>

<file path=xl/sharedStrings.xml><?xml version="1.0" encoding="utf-8"?>
<sst xmlns="http://schemas.openxmlformats.org/spreadsheetml/2006/main" count="329" uniqueCount="236">
  <si>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</si>
  <si>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</si>
  <si>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1"/>
  </si>
  <si>
    <t>②貸出利用者別内訳</t>
    <rPh sb="1" eb="3">
      <t>カシダシ</t>
    </rPh>
    <rPh sb="3" eb="6">
      <t>リヨウシャ</t>
    </rPh>
    <rPh sb="6" eb="7">
      <t>ベツ</t>
    </rPh>
    <rPh sb="7" eb="9">
      <t>ウチワケ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</si>
  <si>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</si>
  <si>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</si>
  <si>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</si>
  <si>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</si>
  <si>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</si>
  <si>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</si>
  <si>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</si>
  <si>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</si>
  <si>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</si>
  <si>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</si>
  <si>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</si>
  <si>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</si>
  <si>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</si>
  <si>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健診月</t>
    <rPh sb="0" eb="2">
      <t>ケンシン</t>
    </rPh>
    <rPh sb="2" eb="3">
      <t>ゲツ</t>
    </rPh>
    <phoneticPr fontId="1"/>
  </si>
  <si>
    <t>対象児</t>
    <rPh sb="0" eb="2">
      <t>タイショウ</t>
    </rPh>
    <rPh sb="2" eb="3">
      <t>ジ</t>
    </rPh>
    <phoneticPr fontId="1"/>
  </si>
  <si>
    <t>配本率</t>
    <rPh sb="0" eb="2">
      <t>ハイホン</t>
    </rPh>
    <rPh sb="2" eb="3">
      <t>リツ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</si>
  <si>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</si>
  <si>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</si>
  <si>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</si>
  <si>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</si>
  <si>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</si>
  <si>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</si>
  <si>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</si>
  <si>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</si>
  <si>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</si>
  <si>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</si>
  <si>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</si>
  <si>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</si>
  <si>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</si>
  <si>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</si>
  <si>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</si>
  <si>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</si>
  <si>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</si>
  <si>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</si>
  <si>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</si>
  <si>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</si>
  <si>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</si>
  <si>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</si>
  <si>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</si>
  <si>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</si>
  <si>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</si>
  <si>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</si>
  <si>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</si>
  <si>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</si>
  <si>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</si>
  <si>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</si>
  <si>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竹沢書店</t>
    <rPh sb="0" eb="2">
      <t>タケザワ</t>
    </rPh>
    <rPh sb="2" eb="4">
      <t>ショテン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</si>
  <si>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</si>
  <si>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</si>
  <si>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</si>
  <si>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</si>
  <si>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</si>
  <si>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</si>
  <si>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</si>
  <si>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</si>
  <si>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</si>
  <si>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</si>
  <si>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</si>
  <si>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</si>
  <si>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</si>
  <si>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</si>
  <si>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</si>
  <si>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</si>
  <si>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</si>
  <si>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</si>
  <si>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</si>
  <si>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</si>
  <si>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</si>
  <si>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</si>
  <si>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</si>
  <si>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</si>
  <si>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6"/>
  </si>
  <si>
    <t>開館日数</t>
    <rPh sb="0" eb="2">
      <t>カイカン</t>
    </rPh>
    <rPh sb="2" eb="4">
      <t>ニッスウ</t>
    </rPh>
    <phoneticPr fontId="6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</si>
  <si>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</si>
  <si>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</si>
  <si>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</si>
  <si>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</si>
  <si>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</si>
  <si>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</si>
  <si>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6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</si>
  <si>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</si>
  <si>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</si>
  <si>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</si>
  <si>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</si>
  <si>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</si>
  <si>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※貸出冊数に団体貸出冊数含む</t>
    <rPh sb="1" eb="3">
      <t>カシダシ</t>
    </rPh>
    <rPh sb="3" eb="5">
      <t>サツスウ</t>
    </rPh>
    <rPh sb="6" eb="8">
      <t>ダンタイ</t>
    </rPh>
    <rPh sb="8" eb="10">
      <t>カシダシ</t>
    </rPh>
    <rPh sb="10" eb="12">
      <t>サツスウ</t>
    </rPh>
    <rPh sb="12" eb="13">
      <t>フク</t>
    </rPh>
    <phoneticPr fontId="6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</si>
  <si>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</si>
  <si>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</si>
  <si>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</si>
  <si>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</si>
  <si>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</si>
  <si>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</si>
  <si>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</si>
  <si>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</si>
  <si>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</si>
  <si>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</si>
  <si>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</si>
  <si>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</si>
  <si>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</si>
  <si>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</si>
  <si>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</si>
  <si>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</si>
  <si>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</si>
  <si>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</si>
  <si>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</si>
  <si>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未配本数</t>
    <rPh sb="0" eb="1">
      <t>ミ</t>
    </rPh>
    <rPh sb="1" eb="3">
      <t>ハイホン</t>
    </rPh>
    <rPh sb="3" eb="4">
      <t>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</si>
  <si>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</si>
  <si>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</si>
  <si>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</si>
  <si>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</si>
  <si>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</si>
  <si>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</si>
  <si>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</si>
  <si>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</si>
  <si>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*人口4月1日現在</t>
    <rPh sb="1" eb="3">
      <t>ジンコウ</t>
    </rPh>
    <rPh sb="4" eb="5">
      <t>ツキ</t>
    </rPh>
    <rPh sb="6" eb="7">
      <t>ニチ</t>
    </rPh>
    <rPh sb="7" eb="9">
      <t>ゲンザイ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</si>
  <si>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</si>
  <si>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</si>
  <si>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</si>
  <si>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</si>
  <si>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</si>
  <si>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</si>
  <si>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</si>
  <si>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⑪-1分類別開架図書冊数（雑誌・AV関係除く）</t>
    <rPh sb="3" eb="5">
      <t>ブンルイ</t>
    </rPh>
    <rPh sb="5" eb="6">
      <t>ベツ</t>
    </rPh>
    <rPh sb="6" eb="8">
      <t>カイカ</t>
    </rPh>
    <rPh sb="8" eb="10">
      <t>トショ</t>
    </rPh>
    <rPh sb="10" eb="12">
      <t>サツスウ</t>
    </rPh>
    <rPh sb="13" eb="15">
      <t>ザッシ</t>
    </rPh>
    <rPh sb="18" eb="20">
      <t>カンケイ</t>
    </rPh>
    <rPh sb="20" eb="21">
      <t>ノゾ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</si>
  <si>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</si>
  <si>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</si>
  <si>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</si>
  <si>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</si>
  <si>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</si>
  <si>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</si>
  <si>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</si>
  <si>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</si>
  <si>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</si>
  <si>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</si>
  <si>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</si>
  <si>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</si>
  <si>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</si>
  <si>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</si>
  <si>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配本数</t>
    <rPh sb="0" eb="2">
      <t>ハイホン</t>
    </rPh>
    <rPh sb="2" eb="3">
      <t>スウ</t>
    </rPh>
    <phoneticPr fontId="1"/>
  </si>
  <si>
    <t>配本数</t>
    <rPh sb="0" eb="2">
      <t>ハイホン</t>
    </rPh>
    <rPh sb="2" eb="3">
      <t>スウ</t>
    </rPh>
    <phoneticPr fontId="15"/>
  </si>
  <si>
    <t>2歳児
教室他</t>
    <rPh sb="1" eb="3">
      <t>サイジ</t>
    </rPh>
    <rPh sb="4" eb="6">
      <t>キョウシツ</t>
    </rPh>
    <rPh sb="6" eb="7">
      <t>ホカ</t>
    </rPh>
    <phoneticPr fontId="15"/>
  </si>
  <si>
    <t>3歳児
教室他</t>
    <rPh sb="1" eb="3">
      <t>サイジ</t>
    </rPh>
    <rPh sb="4" eb="6">
      <t>キョウシツ</t>
    </rPh>
    <rPh sb="6" eb="7">
      <t>ホカ</t>
    </rPh>
    <phoneticPr fontId="15"/>
  </si>
  <si>
    <t>合　　計</t>
    <rPh sb="0" eb="1">
      <t>ゴウ</t>
    </rPh>
    <rPh sb="3" eb="4">
      <t>ケイ</t>
    </rPh>
    <phoneticPr fontId="15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</si>
  <si>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</si>
  <si>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</si>
  <si>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</si>
  <si>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対象児数</t>
    <rPh sb="0" eb="2">
      <t>タイショウ</t>
    </rPh>
    <rPh sb="2" eb="3">
      <t>ジ</t>
    </rPh>
    <rPh sb="3" eb="4">
      <t>スウ</t>
    </rPh>
    <phoneticPr fontId="1"/>
  </si>
  <si>
    <t>合　計</t>
    <rPh sb="0" eb="1">
      <t>ゴウ</t>
    </rPh>
    <rPh sb="2" eb="3">
      <t>ケイ</t>
    </rPh>
    <phoneticPr fontId="1"/>
  </si>
  <si>
    <t>⑪-4　年間増減（雑誌AV関係除く）</t>
    <rPh sb="4" eb="6">
      <t>ネンカン</t>
    </rPh>
    <rPh sb="6" eb="8">
      <t>ゾウゲン</t>
    </rPh>
    <phoneticPr fontId="1"/>
  </si>
  <si>
    <t>7月教室</t>
    <rPh sb="1" eb="2">
      <t>ガツ</t>
    </rPh>
    <phoneticPr fontId="3"/>
  </si>
  <si>
    <t>４月健診</t>
    <rPh sb="1" eb="2">
      <t>ガツ</t>
    </rPh>
    <rPh sb="2" eb="4">
      <t>ケンシン</t>
    </rPh>
    <phoneticPr fontId="3"/>
  </si>
  <si>
    <t>8月教室</t>
    <rPh sb="1" eb="2">
      <t>ガツ</t>
    </rPh>
    <phoneticPr fontId="3"/>
  </si>
  <si>
    <t>５月健診</t>
    <rPh sb="1" eb="2">
      <t>ガツ</t>
    </rPh>
    <rPh sb="2" eb="4">
      <t>ケンシン</t>
    </rPh>
    <phoneticPr fontId="3"/>
  </si>
  <si>
    <t>9月教室</t>
    <rPh sb="1" eb="2">
      <t>ガツ</t>
    </rPh>
    <phoneticPr fontId="3"/>
  </si>
  <si>
    <t>６月健診</t>
    <rPh sb="1" eb="2">
      <t>ガツ</t>
    </rPh>
    <rPh sb="2" eb="4">
      <t>ケンシン</t>
    </rPh>
    <phoneticPr fontId="3"/>
  </si>
  <si>
    <t>10月教室</t>
    <rPh sb="2" eb="3">
      <t>ガツ</t>
    </rPh>
    <phoneticPr fontId="3"/>
  </si>
  <si>
    <t>７月健診</t>
    <rPh sb="1" eb="2">
      <t>ガツ</t>
    </rPh>
    <rPh sb="2" eb="4">
      <t>ケンシン</t>
    </rPh>
    <phoneticPr fontId="3"/>
  </si>
  <si>
    <t>11月教室</t>
    <rPh sb="2" eb="3">
      <t>ガツ</t>
    </rPh>
    <phoneticPr fontId="3"/>
  </si>
  <si>
    <t>８月健診</t>
    <rPh sb="1" eb="2">
      <t>ガツ</t>
    </rPh>
    <rPh sb="2" eb="4">
      <t>ケンシン</t>
    </rPh>
    <phoneticPr fontId="3"/>
  </si>
  <si>
    <t>12月教室</t>
    <rPh sb="2" eb="3">
      <t>ガツ</t>
    </rPh>
    <phoneticPr fontId="3"/>
  </si>
  <si>
    <t>９月健診</t>
    <rPh sb="1" eb="2">
      <t>ガツ</t>
    </rPh>
    <rPh sb="2" eb="4">
      <t>ケンシン</t>
    </rPh>
    <phoneticPr fontId="3"/>
  </si>
  <si>
    <t>1月教室</t>
    <rPh sb="1" eb="2">
      <t>ガツ</t>
    </rPh>
    <phoneticPr fontId="3"/>
  </si>
  <si>
    <t>１０月健診</t>
    <rPh sb="2" eb="3">
      <t>ガツ</t>
    </rPh>
    <rPh sb="3" eb="5">
      <t>ケンシン</t>
    </rPh>
    <phoneticPr fontId="3"/>
  </si>
  <si>
    <t>2月教室</t>
    <rPh sb="1" eb="2">
      <t>ガツ</t>
    </rPh>
    <phoneticPr fontId="3"/>
  </si>
  <si>
    <t>１１月健診</t>
    <rPh sb="2" eb="3">
      <t>ガツ</t>
    </rPh>
    <rPh sb="3" eb="5">
      <t>ケンシン</t>
    </rPh>
    <phoneticPr fontId="3"/>
  </si>
  <si>
    <t>3月教室</t>
    <rPh sb="1" eb="2">
      <t>ガツ</t>
    </rPh>
    <phoneticPr fontId="3"/>
  </si>
  <si>
    <t>１２月健診</t>
    <rPh sb="2" eb="3">
      <t>ガツ</t>
    </rPh>
    <rPh sb="3" eb="5">
      <t>ケンシン</t>
    </rPh>
    <phoneticPr fontId="3"/>
  </si>
  <si>
    <t>4月教室</t>
    <rPh sb="1" eb="2">
      <t>ガツ</t>
    </rPh>
    <phoneticPr fontId="3"/>
  </si>
  <si>
    <t>１月健診</t>
    <rPh sb="1" eb="2">
      <t>ガツ</t>
    </rPh>
    <rPh sb="2" eb="4">
      <t>ケンシン</t>
    </rPh>
    <phoneticPr fontId="3"/>
  </si>
  <si>
    <t>5月教室</t>
    <rPh sb="1" eb="2">
      <t>ガツ</t>
    </rPh>
    <phoneticPr fontId="3"/>
  </si>
  <si>
    <t>２月健診</t>
    <rPh sb="1" eb="2">
      <t>ガツ</t>
    </rPh>
    <rPh sb="2" eb="4">
      <t>ケンシン</t>
    </rPh>
    <phoneticPr fontId="3"/>
  </si>
  <si>
    <t>6月教室</t>
    <rPh sb="1" eb="2">
      <t>ガツ</t>
    </rPh>
    <phoneticPr fontId="3"/>
  </si>
  <si>
    <t>３月健診</t>
    <rPh sb="1" eb="2">
      <t>ガツ</t>
    </rPh>
    <rPh sb="2" eb="4">
      <t>ケンシン</t>
    </rPh>
    <phoneticPr fontId="3"/>
  </si>
  <si>
    <t>2歳児教室他</t>
    <rPh sb="1" eb="3">
      <t>サイジ</t>
    </rPh>
    <rPh sb="3" eb="5">
      <t>キョウシツ</t>
    </rPh>
    <rPh sb="5" eb="6">
      <t>ホカ</t>
    </rPh>
    <phoneticPr fontId="15"/>
  </si>
  <si>
    <t>3歳児検診</t>
    <rPh sb="1" eb="3">
      <t>サイジ</t>
    </rPh>
    <rPh sb="3" eb="5">
      <t>ケンシン</t>
    </rPh>
    <phoneticPr fontId="15"/>
  </si>
  <si>
    <t>対象児</t>
    <rPh sb="0" eb="2">
      <t>タイショウ</t>
    </rPh>
    <rPh sb="2" eb="3">
      <t>ジ</t>
    </rPh>
    <phoneticPr fontId="15"/>
  </si>
  <si>
    <t>8月健診</t>
    <rPh sb="1" eb="2">
      <t>ガツ</t>
    </rPh>
    <rPh sb="2" eb="4">
      <t>ケンシン</t>
    </rPh>
    <phoneticPr fontId="3"/>
  </si>
  <si>
    <t>2月健診</t>
    <rPh sb="1" eb="2">
      <t>ガツ</t>
    </rPh>
    <rPh sb="2" eb="4">
      <t>ケンシン</t>
    </rPh>
    <phoneticPr fontId="3"/>
  </si>
  <si>
    <t>⑫　ブース利用統計</t>
    <rPh sb="5" eb="7">
      <t>リヨウ</t>
    </rPh>
    <rPh sb="7" eb="9">
      <t>トウケイ</t>
    </rPh>
    <phoneticPr fontId="18"/>
  </si>
  <si>
    <t>来館者数</t>
    <rPh sb="0" eb="3">
      <t>ライカンシャ</t>
    </rPh>
    <rPh sb="3" eb="4">
      <t>スウ</t>
    </rPh>
    <phoneticPr fontId="6"/>
  </si>
  <si>
    <t>平成29年度　図書館の利用状況</t>
    <rPh sb="0" eb="2">
      <t>ヘイセイ</t>
    </rPh>
    <rPh sb="4" eb="6">
      <t>ネンド</t>
    </rPh>
    <rPh sb="7" eb="10">
      <t>トショカン</t>
    </rPh>
    <rPh sb="11" eb="13">
      <t>リヨウ</t>
    </rPh>
    <rPh sb="13" eb="15">
      <t>ジョウキョウ</t>
    </rPh>
    <phoneticPr fontId="6"/>
  </si>
  <si>
    <t>Ｈ29</t>
    <phoneticPr fontId="1"/>
  </si>
  <si>
    <t>開館日数</t>
    <rPh sb="0" eb="2">
      <t>カイカン</t>
    </rPh>
    <rPh sb="2" eb="4">
      <t>ニッスウ</t>
    </rPh>
    <phoneticPr fontId="1"/>
  </si>
  <si>
    <t>来館者数</t>
    <rPh sb="0" eb="3">
      <t>ライカンシャ</t>
    </rPh>
    <rPh sb="3" eb="4">
      <t>スウ</t>
    </rPh>
    <phoneticPr fontId="1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</si>
  <si>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</si>
  <si>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</si>
  <si>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</si>
  <si>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</si>
  <si>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</si>
  <si>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</si>
  <si>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t>会議室</t>
    <rPh sb="0" eb="3">
      <t>カイギシツ</t>
    </rPh>
    <phoneticPr fontId="29"/>
  </si>
  <si>
    <t>　</t>
    <phoneticPr fontId="29"/>
  </si>
  <si>
    <t>4月</t>
    <phoneticPr fontId="29"/>
  </si>
  <si>
    <t>-</t>
    <phoneticPr fontId="29"/>
  </si>
  <si>
    <t>ﾃﾞｽｸﾄｯﾌﾟＰＣ</t>
    <phoneticPr fontId="4"/>
  </si>
  <si>
    <t>平成26年1月生</t>
  </si>
  <si>
    <t>平成26年2月生</t>
  </si>
  <si>
    <t>平成26年3月生</t>
  </si>
  <si>
    <t>平成26年4月生</t>
  </si>
  <si>
    <t>平成26年5月生</t>
  </si>
  <si>
    <t>平成26年6月生</t>
  </si>
  <si>
    <t>平成26年7月生</t>
  </si>
  <si>
    <t>平成26年8月生</t>
  </si>
  <si>
    <t>平成26年9月生</t>
  </si>
  <si>
    <t>平成26年10月生</t>
  </si>
  <si>
    <t>平成26年11月生</t>
  </si>
  <si>
    <t>平成26年12月生</t>
  </si>
  <si>
    <t xml:space="preserve">  ブックスタート（セカンドブック）配本状況（平成29年度）</t>
    <rPh sb="18" eb="20">
      <t>ハイホン</t>
    </rPh>
    <rPh sb="20" eb="22">
      <t>ジョウキョウ</t>
    </rPh>
    <rPh sb="23" eb="25">
      <t>ヘイセイ</t>
    </rPh>
    <rPh sb="27" eb="29">
      <t>ネンド</t>
    </rPh>
    <phoneticPr fontId="1"/>
  </si>
  <si>
    <t xml:space="preserve">  ブックスタート（ファーストブック）配本状況（平成29年度）</t>
    <rPh sb="19" eb="21">
      <t>ハイホン</t>
    </rPh>
    <rPh sb="21" eb="23">
      <t>ジョウキョウ</t>
    </rPh>
    <rPh sb="24" eb="26">
      <t>ヘイセイ</t>
    </rPh>
    <rPh sb="28" eb="30">
      <t>ネンド</t>
    </rPh>
    <phoneticPr fontId="1"/>
  </si>
  <si>
    <r>
      <t>4-5月健診</t>
    </r>
    <r>
      <rPr>
        <vertAlign val="superscript"/>
        <sz val="9"/>
        <rFont val="ＭＳ Ｐゴシック"/>
        <family val="3"/>
        <charset val="128"/>
      </rPr>
      <t>※</t>
    </r>
    <rPh sb="3" eb="4">
      <t>ガツ</t>
    </rPh>
    <rPh sb="4" eb="6">
      <t>ケンシン</t>
    </rPh>
    <phoneticPr fontId="3"/>
  </si>
  <si>
    <t>5-6月健診</t>
    <rPh sb="3" eb="4">
      <t>ガツ</t>
    </rPh>
    <rPh sb="4" eb="6">
      <t>ケンシン</t>
    </rPh>
    <phoneticPr fontId="3"/>
  </si>
  <si>
    <t>6-7月健診</t>
    <rPh sb="3" eb="4">
      <t>ガツ</t>
    </rPh>
    <rPh sb="4" eb="6">
      <t>ケンシン</t>
    </rPh>
    <phoneticPr fontId="3"/>
  </si>
  <si>
    <t>8-9月健診</t>
    <rPh sb="3" eb="4">
      <t>ガツ</t>
    </rPh>
    <rPh sb="4" eb="6">
      <t>ケンシン</t>
    </rPh>
    <phoneticPr fontId="3"/>
  </si>
  <si>
    <t>9-10月健診</t>
    <rPh sb="4" eb="5">
      <t>ガツ</t>
    </rPh>
    <rPh sb="5" eb="7">
      <t>ケンシン</t>
    </rPh>
    <phoneticPr fontId="3"/>
  </si>
  <si>
    <t>10-11月健診</t>
    <rPh sb="5" eb="6">
      <t>ガツ</t>
    </rPh>
    <rPh sb="6" eb="8">
      <t>ケンシン</t>
    </rPh>
    <phoneticPr fontId="3"/>
  </si>
  <si>
    <t>11-12月健診</t>
    <rPh sb="5" eb="6">
      <t>ガツ</t>
    </rPh>
    <rPh sb="6" eb="8">
      <t>ケンシン</t>
    </rPh>
    <phoneticPr fontId="3"/>
  </si>
  <si>
    <t>12-1月健診</t>
    <rPh sb="4" eb="5">
      <t>ガツ</t>
    </rPh>
    <rPh sb="5" eb="7">
      <t>ケンシン</t>
    </rPh>
    <phoneticPr fontId="3"/>
  </si>
  <si>
    <t>2-3月健診</t>
    <rPh sb="3" eb="4">
      <t>ガツ</t>
    </rPh>
    <rPh sb="4" eb="6">
      <t>ケンシン</t>
    </rPh>
    <phoneticPr fontId="3"/>
  </si>
  <si>
    <t>3-4月健診</t>
    <rPh sb="3" eb="4">
      <t>ガツ</t>
    </rPh>
    <rPh sb="4" eb="6">
      <t>ケンシン</t>
    </rPh>
    <phoneticPr fontId="3"/>
  </si>
  <si>
    <t>平成28年6月生</t>
    <phoneticPr fontId="15"/>
  </si>
  <si>
    <t>平成28年7月生</t>
  </si>
  <si>
    <t>平成28年8月生</t>
  </si>
  <si>
    <t>平成28年9月生</t>
  </si>
  <si>
    <t>平成28年10月生</t>
  </si>
  <si>
    <t>平成28年11月生</t>
  </si>
  <si>
    <t>平成28年12月生</t>
  </si>
  <si>
    <t>平成29年1月生</t>
    <rPh sb="6" eb="7">
      <t>ガツ</t>
    </rPh>
    <phoneticPr fontId="3"/>
  </si>
  <si>
    <t>平成29年2月生</t>
    <rPh sb="6" eb="7">
      <t>ガツ</t>
    </rPh>
    <phoneticPr fontId="3"/>
  </si>
  <si>
    <t>平成29年3月生</t>
    <rPh sb="6" eb="7">
      <t>ガツ</t>
    </rPh>
    <phoneticPr fontId="3"/>
  </si>
  <si>
    <t>平成29年4月生</t>
    <rPh sb="6" eb="7">
      <t>ガツ</t>
    </rPh>
    <phoneticPr fontId="3"/>
  </si>
  <si>
    <t>平成29年5月生</t>
    <rPh sb="6" eb="7">
      <t>ガツ</t>
    </rPh>
    <phoneticPr fontId="3"/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</si>
  <si>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</si>
  <si>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Ｈ28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</si>
</sst>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\(#,##0\)"/>
    <numFmt numFmtId="178" formatCode="#,##0.0_);\(#,##0.0\)"/>
    <numFmt numFmtId="179" formatCode="#,##0.0;[Red]\-#,##0.0"/>
    <numFmt numFmtId="180" formatCode="#,##0;&quot;▲ &quot;#,##0"/>
    <numFmt numFmtId="181" formatCode="#,##0_ ;[Red]\-#,##0\ 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vertAlign val="superscript"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397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38" fontId="13" fillId="0" borderId="1" xfId="2" applyFont="1" applyBorder="1">
      <alignment vertical="center"/>
    </xf>
    <xf numFmtId="38" fontId="13" fillId="0" borderId="0" xfId="2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1" xfId="2" applyNumberFormat="1" applyFont="1" applyBorder="1">
      <alignment vertical="center"/>
    </xf>
    <xf numFmtId="38" fontId="13" fillId="0" borderId="0" xfId="2" applyFont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180" fontId="13" fillId="0" borderId="4" xfId="2" applyNumberFormat="1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181" fontId="8" fillId="0" borderId="0" xfId="2" applyNumberFormat="1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10" xfId="2" applyFont="1" applyBorder="1">
      <alignment vertical="center"/>
    </xf>
    <xf numFmtId="180" fontId="13" fillId="0" borderId="7" xfId="2" applyNumberFormat="1" applyFont="1" applyBorder="1" applyAlignment="1">
      <alignment vertical="center"/>
    </xf>
    <xf numFmtId="180" fontId="13" fillId="0" borderId="8" xfId="2" applyNumberFormat="1" applyFont="1" applyBorder="1" applyAlignment="1">
      <alignment vertical="center"/>
    </xf>
    <xf numFmtId="180" fontId="13" fillId="0" borderId="10" xfId="2" applyNumberFormat="1" applyFont="1" applyBorder="1">
      <alignment vertical="center"/>
    </xf>
    <xf numFmtId="180" fontId="13" fillId="0" borderId="11" xfId="2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2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 wrapText="1"/>
    </xf>
    <xf numFmtId="181" fontId="8" fillId="2" borderId="0" xfId="2" applyNumberFormat="1" applyFont="1" applyFill="1">
      <alignment vertical="center"/>
    </xf>
    <xf numFmtId="181" fontId="20" fillId="0" borderId="0" xfId="2" applyNumberFormat="1" applyFont="1" applyAlignment="1">
      <alignment vertical="center"/>
    </xf>
    <xf numFmtId="0" fontId="3" fillId="0" borderId="0" xfId="3"/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80" fontId="2" fillId="0" borderId="16" xfId="2" applyNumberFormat="1" applyFont="1" applyBorder="1" applyAlignment="1">
      <alignment vertical="center"/>
    </xf>
    <xf numFmtId="180" fontId="2" fillId="0" borderId="17" xfId="2" applyNumberFormat="1" applyFont="1" applyBorder="1">
      <alignment vertical="center"/>
    </xf>
    <xf numFmtId="181" fontId="2" fillId="0" borderId="18" xfId="2" applyNumberFormat="1" applyFont="1" applyBorder="1" applyAlignment="1">
      <alignment horizontal="center" vertical="center"/>
    </xf>
    <xf numFmtId="181" fontId="2" fillId="2" borderId="19" xfId="2" applyNumberFormat="1" applyFont="1" applyFill="1" applyBorder="1">
      <alignment vertical="center"/>
    </xf>
    <xf numFmtId="181" fontId="2" fillId="2" borderId="20" xfId="2" applyNumberFormat="1" applyFont="1" applyFill="1" applyBorder="1">
      <alignment vertical="center"/>
    </xf>
    <xf numFmtId="181" fontId="2" fillId="2" borderId="21" xfId="2" applyNumberFormat="1" applyFont="1" applyFill="1" applyBorder="1">
      <alignment vertical="center"/>
    </xf>
    <xf numFmtId="181" fontId="2" fillId="0" borderId="22" xfId="2" applyNumberFormat="1" applyFont="1" applyBorder="1" applyAlignment="1">
      <alignment horizontal="center" vertical="center"/>
    </xf>
    <xf numFmtId="180" fontId="2" fillId="0" borderId="23" xfId="2" applyNumberFormat="1" applyFont="1" applyBorder="1">
      <alignment vertical="center"/>
    </xf>
    <xf numFmtId="180" fontId="2" fillId="0" borderId="16" xfId="2" applyNumberFormat="1" applyFont="1" applyBorder="1">
      <alignment vertical="center"/>
    </xf>
    <xf numFmtId="180" fontId="2" fillId="0" borderId="24" xfId="2" applyNumberFormat="1" applyFont="1" applyBorder="1">
      <alignment vertical="center"/>
    </xf>
    <xf numFmtId="180" fontId="2" fillId="0" borderId="25" xfId="2" applyNumberFormat="1" applyFont="1" applyBorder="1">
      <alignment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13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38" fontId="2" fillId="0" borderId="0" xfId="2" applyFont="1" applyBorder="1">
      <alignment vertical="center"/>
    </xf>
    <xf numFmtId="180" fontId="2" fillId="0" borderId="0" xfId="2" applyNumberFormat="1" applyFont="1" applyBorder="1">
      <alignment vertical="center"/>
    </xf>
    <xf numFmtId="181" fontId="20" fillId="0" borderId="0" xfId="2" applyNumberFormat="1" applyFont="1">
      <alignment vertical="center"/>
    </xf>
    <xf numFmtId="181" fontId="20" fillId="0" borderId="0" xfId="2" applyNumberFormat="1" applyFont="1" applyBorder="1">
      <alignment vertical="center"/>
    </xf>
    <xf numFmtId="181" fontId="20" fillId="0" borderId="0" xfId="2" applyNumberFormat="1" applyFont="1" applyFill="1" applyBorder="1">
      <alignment vertical="center"/>
    </xf>
    <xf numFmtId="181" fontId="20" fillId="0" borderId="0" xfId="2" applyNumberFormat="1" applyFont="1" applyBorder="1" applyAlignment="1">
      <alignment horizontal="center" vertical="center"/>
    </xf>
    <xf numFmtId="10" fontId="20" fillId="0" borderId="0" xfId="1" applyNumberFormat="1" applyFont="1" applyBorder="1">
      <alignment vertical="center"/>
    </xf>
    <xf numFmtId="181" fontId="20" fillId="0" borderId="0" xfId="2" applyNumberFormat="1" applyFont="1" applyBorder="1" applyAlignment="1">
      <alignment vertical="center" wrapText="1"/>
    </xf>
    <xf numFmtId="181" fontId="20" fillId="2" borderId="0" xfId="2" applyNumberFormat="1" applyFont="1" applyFill="1">
      <alignment vertical="center"/>
    </xf>
    <xf numFmtId="181" fontId="20" fillId="2" borderId="0" xfId="2" applyNumberFormat="1" applyFont="1" applyFill="1" applyBorder="1">
      <alignment vertical="center"/>
    </xf>
    <xf numFmtId="181" fontId="20" fillId="2" borderId="0" xfId="2" applyNumberFormat="1" applyFont="1" applyFill="1" applyBorder="1" applyAlignment="1">
      <alignment vertical="center" wrapText="1"/>
    </xf>
    <xf numFmtId="181" fontId="20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81" fontId="20" fillId="0" borderId="0" xfId="2" applyNumberFormat="1" applyFont="1" applyAlignment="1">
      <alignment vertical="center" wrapText="1"/>
    </xf>
    <xf numFmtId="181" fontId="20" fillId="0" borderId="0" xfId="2" applyNumberFormat="1" applyFont="1" applyBorder="1" applyAlignment="1">
      <alignment horizontal="left" vertical="center" wrapText="1"/>
    </xf>
    <xf numFmtId="181" fontId="2" fillId="0" borderId="0" xfId="2" applyNumberFormat="1" applyFont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14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30" xfId="2" applyNumberFormat="1" applyFont="1" applyBorder="1" applyAlignment="1">
      <alignment horizontal="center" vertical="center"/>
    </xf>
    <xf numFmtId="181" fontId="2" fillId="0" borderId="2" xfId="2" applyNumberFormat="1" applyFont="1" applyBorder="1">
      <alignment vertical="center"/>
    </xf>
    <xf numFmtId="181" fontId="2" fillId="0" borderId="31" xfId="2" applyNumberFormat="1" applyFont="1" applyBorder="1">
      <alignment vertical="center"/>
    </xf>
    <xf numFmtId="181" fontId="2" fillId="0" borderId="32" xfId="2" applyNumberFormat="1" applyFont="1" applyBorder="1">
      <alignment vertical="center"/>
    </xf>
    <xf numFmtId="181" fontId="2" fillId="0" borderId="0" xfId="2" applyNumberFormat="1" applyFont="1" applyBorder="1">
      <alignment vertical="center"/>
    </xf>
    <xf numFmtId="181" fontId="2" fillId="0" borderId="33" xfId="2" applyNumberFormat="1" applyFont="1" applyBorder="1" applyAlignment="1">
      <alignment horizontal="center" vertical="center"/>
    </xf>
    <xf numFmtId="10" fontId="2" fillId="0" borderId="34" xfId="1" applyNumberFormat="1" applyFont="1" applyBorder="1">
      <alignment vertical="center"/>
    </xf>
    <xf numFmtId="10" fontId="2" fillId="0" borderId="35" xfId="1" applyNumberFormat="1" applyFont="1" applyBorder="1">
      <alignment vertical="center"/>
    </xf>
    <xf numFmtId="10" fontId="2" fillId="0" borderId="36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81" fontId="2" fillId="0" borderId="0" xfId="2" applyNumberFormat="1" applyFont="1" applyAlignment="1">
      <alignment vertical="center"/>
    </xf>
    <xf numFmtId="181" fontId="2" fillId="2" borderId="0" xfId="2" applyNumberFormat="1" applyFont="1" applyFill="1">
      <alignment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2" borderId="37" xfId="2" applyNumberFormat="1" applyFont="1" applyFill="1" applyBorder="1" applyAlignment="1">
      <alignment horizontal="center" vertical="center"/>
    </xf>
    <xf numFmtId="181" fontId="2" fillId="2" borderId="38" xfId="2" applyNumberFormat="1" applyFont="1" applyFill="1" applyBorder="1" applyAlignment="1">
      <alignment horizontal="center" vertical="center"/>
    </xf>
    <xf numFmtId="181" fontId="2" fillId="2" borderId="39" xfId="2" applyNumberFormat="1" applyFont="1" applyFill="1" applyBorder="1" applyAlignment="1">
      <alignment horizontal="center" vertical="center"/>
    </xf>
    <xf numFmtId="181" fontId="2" fillId="2" borderId="0" xfId="2" applyNumberFormat="1" applyFont="1" applyFill="1" applyBorder="1">
      <alignment vertical="center"/>
    </xf>
    <xf numFmtId="181" fontId="2" fillId="2" borderId="1" xfId="2" applyNumberFormat="1" applyFont="1" applyFill="1" applyBorder="1">
      <alignment vertical="center"/>
    </xf>
    <xf numFmtId="181" fontId="2" fillId="2" borderId="15" xfId="2" applyNumberFormat="1" applyFont="1" applyFill="1" applyBorder="1">
      <alignment vertical="center"/>
    </xf>
    <xf numFmtId="181" fontId="2" fillId="2" borderId="40" xfId="2" applyNumberFormat="1" applyFont="1" applyFill="1" applyBorder="1">
      <alignment vertical="center"/>
    </xf>
    <xf numFmtId="181" fontId="2" fillId="2" borderId="41" xfId="2" applyNumberFormat="1" applyFont="1" applyFill="1" applyBorder="1">
      <alignment vertical="center"/>
    </xf>
    <xf numFmtId="181" fontId="2" fillId="2" borderId="42" xfId="2" applyNumberFormat="1" applyFont="1" applyFill="1" applyBorder="1">
      <alignment vertical="center"/>
    </xf>
    <xf numFmtId="181" fontId="2" fillId="2" borderId="43" xfId="2" applyNumberFormat="1" applyFont="1" applyFill="1" applyBorder="1">
      <alignment vertical="center"/>
    </xf>
    <xf numFmtId="181" fontId="2" fillId="2" borderId="32" xfId="2" applyNumberFormat="1" applyFont="1" applyFill="1" applyBorder="1">
      <alignment vertical="center"/>
    </xf>
    <xf numFmtId="181" fontId="2" fillId="2" borderId="16" xfId="2" applyNumberFormat="1" applyFont="1" applyFill="1" applyBorder="1">
      <alignment vertical="center"/>
    </xf>
    <xf numFmtId="181" fontId="2" fillId="2" borderId="24" xfId="2" applyNumberFormat="1" applyFont="1" applyFill="1" applyBorder="1">
      <alignment vertical="center"/>
    </xf>
    <xf numFmtId="181" fontId="2" fillId="2" borderId="17" xfId="2" applyNumberFormat="1" applyFont="1" applyFill="1" applyBorder="1">
      <alignment vertical="center"/>
    </xf>
    <xf numFmtId="38" fontId="20" fillId="0" borderId="0" xfId="2" applyFont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Border="1" applyAlignment="1">
      <alignment horizontal="center" vertical="center"/>
    </xf>
    <xf numFmtId="38" fontId="20" fillId="0" borderId="0" xfId="2" applyFont="1" applyFill="1" applyBorder="1" applyAlignment="1">
      <alignment vertical="center"/>
    </xf>
    <xf numFmtId="38" fontId="20" fillId="0" borderId="44" xfId="2" applyFont="1" applyBorder="1" applyAlignment="1">
      <alignment horizontal="center" vertical="center"/>
    </xf>
    <xf numFmtId="38" fontId="20" fillId="0" borderId="44" xfId="2" applyFont="1" applyBorder="1" applyAlignment="1">
      <alignment vertical="center"/>
    </xf>
    <xf numFmtId="38" fontId="20" fillId="0" borderId="0" xfId="2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178" fontId="22" fillId="0" borderId="0" xfId="0" applyNumberFormat="1" applyFont="1" applyBorder="1" applyAlignment="1" applyProtection="1">
      <alignment vertical="center"/>
    </xf>
    <xf numFmtId="177" fontId="23" fillId="0" borderId="45" xfId="0" applyNumberFormat="1" applyFont="1" applyBorder="1" applyAlignment="1" applyProtection="1">
      <alignment horizontal="right" vertical="center"/>
      <protection locked="0"/>
    </xf>
    <xf numFmtId="177" fontId="23" fillId="0" borderId="46" xfId="0" applyNumberFormat="1" applyFont="1" applyBorder="1" applyAlignment="1" applyProtection="1">
      <alignment horizontal="right" vertical="center"/>
      <protection locked="0"/>
    </xf>
    <xf numFmtId="177" fontId="23" fillId="0" borderId="20" xfId="0" applyNumberFormat="1" applyFont="1" applyBorder="1" applyAlignment="1" applyProtection="1">
      <alignment vertical="center"/>
      <protection locked="0"/>
    </xf>
    <xf numFmtId="177" fontId="23" fillId="0" borderId="47" xfId="0" applyNumberFormat="1" applyFont="1" applyBorder="1" applyAlignment="1" applyProtection="1">
      <alignment vertical="center"/>
      <protection locked="0"/>
    </xf>
    <xf numFmtId="177" fontId="23" fillId="0" borderId="48" xfId="0" applyNumberFormat="1" applyFont="1" applyBorder="1" applyAlignment="1" applyProtection="1">
      <alignment horizontal="right" vertical="center"/>
      <protection locked="0"/>
    </xf>
    <xf numFmtId="177" fontId="23" fillId="0" borderId="49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177" fontId="23" fillId="0" borderId="56" xfId="0" applyNumberFormat="1" applyFont="1" applyFill="1" applyBorder="1" applyAlignment="1" applyProtection="1">
      <alignment vertical="center"/>
      <protection locked="0"/>
    </xf>
    <xf numFmtId="178" fontId="23" fillId="0" borderId="1" xfId="0" applyNumberFormat="1" applyFont="1" applyBorder="1" applyAlignment="1" applyProtection="1">
      <alignment vertical="center"/>
    </xf>
    <xf numFmtId="178" fontId="23" fillId="0" borderId="57" xfId="0" applyNumberFormat="1" applyFont="1" applyBorder="1" applyAlignment="1" applyProtection="1">
      <alignment vertical="center"/>
    </xf>
    <xf numFmtId="177" fontId="23" fillId="0" borderId="12" xfId="0" applyNumberFormat="1" applyFont="1" applyBorder="1" applyAlignment="1" applyProtection="1">
      <alignment vertical="center"/>
      <protection locked="0"/>
    </xf>
    <xf numFmtId="178" fontId="23" fillId="0" borderId="2" xfId="0" applyNumberFormat="1" applyFont="1" applyBorder="1" applyAlignment="1" applyProtection="1">
      <alignment vertical="center"/>
    </xf>
    <xf numFmtId="178" fontId="23" fillId="0" borderId="58" xfId="0" applyNumberFormat="1" applyFont="1" applyBorder="1" applyAlignment="1" applyProtection="1">
      <alignment vertical="center"/>
    </xf>
    <xf numFmtId="178" fontId="23" fillId="0" borderId="59" xfId="0" applyNumberFormat="1" applyFont="1" applyBorder="1" applyAlignment="1" applyProtection="1">
      <alignment vertical="center"/>
    </xf>
    <xf numFmtId="177" fontId="23" fillId="0" borderId="32" xfId="0" applyNumberFormat="1" applyFont="1" applyBorder="1" applyAlignment="1" applyProtection="1">
      <alignment vertical="center"/>
      <protection locked="0"/>
    </xf>
    <xf numFmtId="177" fontId="23" fillId="0" borderId="45" xfId="0" applyNumberFormat="1" applyFont="1" applyBorder="1" applyAlignment="1" applyProtection="1">
      <alignment vertical="center"/>
    </xf>
    <xf numFmtId="177" fontId="23" fillId="0" borderId="46" xfId="0" applyNumberFormat="1" applyFont="1" applyBorder="1" applyAlignment="1" applyProtection="1">
      <alignment vertical="center"/>
    </xf>
    <xf numFmtId="177" fontId="23" fillId="0" borderId="48" xfId="0" applyNumberFormat="1" applyFont="1" applyBorder="1" applyAlignment="1" applyProtection="1">
      <alignment vertical="center"/>
    </xf>
    <xf numFmtId="178" fontId="23" fillId="0" borderId="4" xfId="0" applyNumberFormat="1" applyFont="1" applyBorder="1" applyAlignment="1" applyProtection="1">
      <alignment vertical="center"/>
    </xf>
    <xf numFmtId="178" fontId="23" fillId="0" borderId="60" xfId="0" applyNumberFormat="1" applyFont="1" applyBorder="1" applyAlignment="1" applyProtection="1">
      <alignment vertical="center"/>
    </xf>
    <xf numFmtId="178" fontId="23" fillId="0" borderId="61" xfId="0" applyNumberFormat="1" applyFont="1" applyBorder="1" applyAlignment="1" applyProtection="1">
      <alignment vertical="center"/>
    </xf>
    <xf numFmtId="177" fontId="23" fillId="0" borderId="62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178" fontId="25" fillId="0" borderId="0" xfId="0" applyNumberFormat="1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177" fontId="23" fillId="0" borderId="63" xfId="0" applyNumberFormat="1" applyFont="1" applyBorder="1" applyAlignment="1" applyProtection="1">
      <alignment horizontal="right" vertical="center"/>
      <protection locked="0"/>
    </xf>
    <xf numFmtId="177" fontId="23" fillId="0" borderId="20" xfId="0" applyNumberFormat="1" applyFont="1" applyBorder="1" applyAlignment="1" applyProtection="1">
      <alignment vertical="center"/>
    </xf>
    <xf numFmtId="177" fontId="23" fillId="0" borderId="2" xfId="0" applyNumberFormat="1" applyFont="1" applyBorder="1" applyAlignment="1" applyProtection="1">
      <alignment vertical="center"/>
      <protection locked="0"/>
    </xf>
    <xf numFmtId="177" fontId="23" fillId="0" borderId="2" xfId="0" applyNumberFormat="1" applyFont="1" applyBorder="1" applyAlignment="1" applyProtection="1">
      <alignment horizontal="right" vertical="center"/>
      <protection locked="0"/>
    </xf>
    <xf numFmtId="177" fontId="23" fillId="0" borderId="64" xfId="0" applyNumberFormat="1" applyFont="1" applyBorder="1" applyAlignment="1" applyProtection="1">
      <alignment vertical="center"/>
    </xf>
    <xf numFmtId="177" fontId="23" fillId="0" borderId="20" xfId="0" applyNumberFormat="1" applyFont="1" applyBorder="1" applyAlignment="1" applyProtection="1">
      <alignment vertical="center" shrinkToFit="1"/>
    </xf>
    <xf numFmtId="38" fontId="2" fillId="0" borderId="45" xfId="2" applyFont="1" applyBorder="1" applyAlignment="1">
      <alignment vertical="center"/>
    </xf>
    <xf numFmtId="179" fontId="2" fillId="0" borderId="45" xfId="2" applyNumberFormat="1" applyFont="1" applyBorder="1" applyAlignment="1">
      <alignment horizontal="right" vertical="center"/>
    </xf>
    <xf numFmtId="179" fontId="2" fillId="0" borderId="66" xfId="2" applyNumberFormat="1" applyFont="1" applyBorder="1" applyAlignment="1">
      <alignment horizontal="right" vertical="center"/>
    </xf>
    <xf numFmtId="38" fontId="2" fillId="0" borderId="45" xfId="2" applyFont="1" applyBorder="1" applyAlignment="1">
      <alignment horizontal="right" vertical="center"/>
    </xf>
    <xf numFmtId="38" fontId="16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5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179" fontId="2" fillId="0" borderId="68" xfId="2" applyNumberFormat="1" applyFont="1" applyBorder="1" applyAlignment="1">
      <alignment horizontal="right" vertical="center"/>
    </xf>
    <xf numFmtId="0" fontId="2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176" fontId="16" fillId="0" borderId="1" xfId="3" applyNumberFormat="1" applyFont="1" applyBorder="1" applyAlignment="1">
      <alignment horizontal="center" vertical="center"/>
    </xf>
    <xf numFmtId="0" fontId="16" fillId="0" borderId="1" xfId="3" applyNumberFormat="1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81" fontId="2" fillId="0" borderId="1" xfId="2" applyNumberFormat="1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1" xfId="2" applyNumberFormat="1" applyFont="1" applyBorder="1">
      <alignment vertical="center"/>
    </xf>
    <xf numFmtId="181" fontId="2" fillId="0" borderId="5" xfId="2" applyNumberFormat="1" applyFont="1" applyBorder="1" applyAlignment="1">
      <alignment horizontal="center" vertical="center"/>
    </xf>
    <xf numFmtId="181" fontId="2" fillId="0" borderId="4" xfId="2" applyNumberFormat="1" applyFont="1" applyBorder="1">
      <alignment vertical="center"/>
    </xf>
    <xf numFmtId="181" fontId="2" fillId="0" borderId="69" xfId="2" applyNumberFormat="1" applyFont="1" applyBorder="1" applyAlignment="1">
      <alignment horizontal="center" vertical="center"/>
    </xf>
    <xf numFmtId="181" fontId="2" fillId="0" borderId="65" xfId="2" applyNumberFormat="1" applyFont="1" applyBorder="1">
      <alignment vertical="center"/>
    </xf>
    <xf numFmtId="181" fontId="2" fillId="0" borderId="67" xfId="2" applyNumberFormat="1" applyFont="1" applyBorder="1">
      <alignment vertical="center"/>
    </xf>
    <xf numFmtId="181" fontId="2" fillId="0" borderId="37" xfId="2" applyNumberFormat="1" applyFont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15" xfId="2" applyNumberFormat="1" applyFont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0" xfId="2" applyNumberFormat="1" applyFont="1" applyFill="1" applyBorder="1" applyAlignment="1">
      <alignment vertical="center"/>
    </xf>
    <xf numFmtId="181" fontId="2" fillId="0" borderId="7" xfId="2" applyNumberFormat="1" applyFont="1" applyBorder="1">
      <alignment vertical="center"/>
    </xf>
    <xf numFmtId="181" fontId="2" fillId="0" borderId="70" xfId="2" applyNumberFormat="1" applyFont="1" applyBorder="1" applyAlignment="1">
      <alignment vertical="center"/>
    </xf>
    <xf numFmtId="181" fontId="2" fillId="0" borderId="4" xfId="2" applyNumberFormat="1" applyFont="1" applyBorder="1" applyAlignment="1">
      <alignment vertical="center"/>
    </xf>
    <xf numFmtId="181" fontId="2" fillId="0" borderId="11" xfId="2" applyNumberFormat="1" applyFont="1" applyFill="1" applyBorder="1" applyAlignment="1">
      <alignment vertical="center"/>
    </xf>
    <xf numFmtId="181" fontId="2" fillId="0" borderId="8" xfId="2" applyNumberFormat="1" applyFont="1" applyBorder="1">
      <alignment vertical="center"/>
    </xf>
    <xf numFmtId="181" fontId="2" fillId="2" borderId="5" xfId="2" applyNumberFormat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71" xfId="2" applyFont="1" applyFill="1" applyBorder="1" applyAlignment="1">
      <alignment horizontal="center" vertical="center"/>
    </xf>
    <xf numFmtId="38" fontId="2" fillId="0" borderId="71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2" xfId="2" applyFont="1" applyFill="1" applyBorder="1" applyAlignment="1">
      <alignment horizontal="center" vertical="center"/>
    </xf>
    <xf numFmtId="38" fontId="2" fillId="0" borderId="52" xfId="2" applyFont="1" applyBorder="1" applyAlignment="1">
      <alignment vertical="center"/>
    </xf>
    <xf numFmtId="38" fontId="2" fillId="0" borderId="72" xfId="2" applyFont="1" applyFill="1" applyBorder="1" applyAlignment="1">
      <alignment horizontal="center" vertical="center"/>
    </xf>
    <xf numFmtId="38" fontId="2" fillId="0" borderId="73" xfId="2" applyFont="1" applyBorder="1" applyAlignment="1">
      <alignment vertical="center"/>
    </xf>
    <xf numFmtId="38" fontId="2" fillId="0" borderId="71" xfId="2" applyFont="1" applyBorder="1" applyAlignment="1">
      <alignment horizontal="center" vertical="center"/>
    </xf>
    <xf numFmtId="38" fontId="2" fillId="0" borderId="41" xfId="2" applyFont="1" applyBorder="1" applyAlignment="1">
      <alignment vertical="center"/>
    </xf>
    <xf numFmtId="38" fontId="2" fillId="0" borderId="63" xfId="2" applyFont="1" applyBorder="1" applyAlignment="1">
      <alignment horizontal="center" vertical="center"/>
    </xf>
    <xf numFmtId="38" fontId="2" fillId="0" borderId="63" xfId="2" applyFont="1" applyBorder="1" applyAlignment="1">
      <alignment vertical="center"/>
    </xf>
    <xf numFmtId="38" fontId="2" fillId="0" borderId="72" xfId="2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176" fontId="16" fillId="0" borderId="45" xfId="3" applyNumberFormat="1" applyFont="1" applyBorder="1" applyAlignment="1">
      <alignment horizontal="center" vertical="center"/>
    </xf>
    <xf numFmtId="0" fontId="16" fillId="0" borderId="45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176" fontId="16" fillId="0" borderId="2" xfId="3" applyNumberFormat="1" applyFont="1" applyBorder="1" applyAlignment="1">
      <alignment horizontal="center" vertical="center"/>
    </xf>
    <xf numFmtId="0" fontId="16" fillId="0" borderId="2" xfId="3" applyNumberFormat="1" applyFont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176" fontId="3" fillId="0" borderId="2" xfId="3" applyNumberFormat="1" applyFont="1" applyBorder="1" applyAlignment="1">
      <alignment horizontal="center" vertical="center"/>
    </xf>
    <xf numFmtId="181" fontId="2" fillId="2" borderId="67" xfId="2" applyNumberFormat="1" applyFont="1" applyFill="1" applyBorder="1">
      <alignment vertical="center"/>
    </xf>
    <xf numFmtId="0" fontId="24" fillId="0" borderId="48" xfId="0" applyFont="1" applyBorder="1" applyAlignment="1" applyProtection="1">
      <alignment vertical="center"/>
      <protection locked="0"/>
    </xf>
    <xf numFmtId="177" fontId="23" fillId="0" borderId="45" xfId="0" applyNumberFormat="1" applyFont="1" applyBorder="1" applyAlignment="1" applyProtection="1">
      <alignment vertical="center" shrinkToFit="1"/>
    </xf>
    <xf numFmtId="177" fontId="23" fillId="0" borderId="2" xfId="0" applyNumberFormat="1" applyFont="1" applyBorder="1" applyAlignment="1" applyProtection="1">
      <alignment vertical="center"/>
    </xf>
    <xf numFmtId="181" fontId="2" fillId="0" borderId="74" xfId="2" applyNumberFormat="1" applyFont="1" applyBorder="1" applyAlignment="1">
      <alignment horizontal="center" vertical="center"/>
    </xf>
    <xf numFmtId="181" fontId="2" fillId="2" borderId="75" xfId="2" applyNumberFormat="1" applyFont="1" applyFill="1" applyBorder="1">
      <alignment vertical="center"/>
    </xf>
    <xf numFmtId="180" fontId="2" fillId="0" borderId="76" xfId="2" applyNumberFormat="1" applyFont="1" applyBorder="1">
      <alignment vertical="center"/>
    </xf>
    <xf numFmtId="181" fontId="8" fillId="0" borderId="77" xfId="2" applyNumberFormat="1" applyFont="1" applyBorder="1" applyAlignment="1">
      <alignment horizontal="center" vertical="center"/>
    </xf>
    <xf numFmtId="181" fontId="8" fillId="0" borderId="78" xfId="2" applyNumberFormat="1" applyFont="1" applyBorder="1">
      <alignment vertical="center"/>
    </xf>
    <xf numFmtId="181" fontId="8" fillId="0" borderId="79" xfId="2" applyNumberFormat="1" applyFont="1" applyBorder="1">
      <alignment vertical="center"/>
    </xf>
    <xf numFmtId="0" fontId="3" fillId="0" borderId="1" xfId="3" applyBorder="1" applyAlignment="1">
      <alignment horizontal="left" vertical="center"/>
    </xf>
    <xf numFmtId="38" fontId="2" fillId="0" borderId="41" xfId="2" applyFont="1" applyFill="1" applyBorder="1" applyAlignment="1">
      <alignment vertical="center"/>
    </xf>
    <xf numFmtId="0" fontId="3" fillId="0" borderId="2" xfId="3" applyBorder="1" applyAlignment="1">
      <alignment horizontal="left" vertical="center"/>
    </xf>
    <xf numFmtId="181" fontId="2" fillId="0" borderId="1" xfId="2" applyNumberFormat="1" applyFont="1" applyFill="1" applyBorder="1">
      <alignment vertical="center"/>
    </xf>
    <xf numFmtId="181" fontId="2" fillId="0" borderId="10" xfId="2" applyNumberFormat="1" applyFont="1" applyFill="1" applyBorder="1">
      <alignment vertical="center"/>
    </xf>
    <xf numFmtId="181" fontId="2" fillId="0" borderId="81" xfId="2" applyNumberFormat="1" applyFont="1" applyFill="1" applyBorder="1">
      <alignment vertical="center"/>
    </xf>
    <xf numFmtId="0" fontId="26" fillId="0" borderId="1" xfId="3" applyFont="1" applyBorder="1" applyAlignment="1">
      <alignment horizontal="center" vertical="center" shrinkToFit="1"/>
    </xf>
    <xf numFmtId="0" fontId="26" fillId="0" borderId="2" xfId="3" applyFont="1" applyBorder="1" applyAlignment="1">
      <alignment horizontal="center" vertical="center" shrinkToFit="1"/>
    </xf>
    <xf numFmtId="38" fontId="2" fillId="0" borderId="0" xfId="2" applyFont="1" applyBorder="1" applyAlignment="1">
      <alignment vertical="center"/>
    </xf>
    <xf numFmtId="181" fontId="2" fillId="0" borderId="0" xfId="2" applyNumberFormat="1" applyFont="1" applyFill="1">
      <alignment vertical="center"/>
    </xf>
    <xf numFmtId="181" fontId="20" fillId="0" borderId="0" xfId="2" applyNumberFormat="1" applyFont="1" applyFill="1">
      <alignment vertical="center"/>
    </xf>
    <xf numFmtId="181" fontId="20" fillId="0" borderId="0" xfId="2" applyNumberFormat="1" applyFont="1" applyFill="1" applyBorder="1" applyAlignment="1">
      <alignment horizontal="center" vertical="center" wrapText="1"/>
    </xf>
    <xf numFmtId="181" fontId="2" fillId="0" borderId="81" xfId="2" applyNumberFormat="1" applyFont="1" applyFill="1" applyBorder="1" applyAlignment="1">
      <alignment horizontal="center" vertical="center"/>
    </xf>
    <xf numFmtId="181" fontId="2" fillId="0" borderId="10" xfId="2" applyNumberFormat="1" applyFont="1" applyFill="1" applyBorder="1" applyAlignment="1">
      <alignment horizontal="center" vertical="center"/>
    </xf>
    <xf numFmtId="181" fontId="2" fillId="0" borderId="82" xfId="2" applyNumberFormat="1" applyFont="1" applyFill="1" applyBorder="1" applyAlignment="1">
      <alignment horizontal="center" vertical="center" wrapText="1"/>
    </xf>
    <xf numFmtId="181" fontId="2" fillId="0" borderId="65" xfId="2" applyNumberFormat="1" applyFont="1" applyFill="1" applyBorder="1" applyAlignment="1">
      <alignment horizontal="center" vertical="center" wrapText="1"/>
    </xf>
    <xf numFmtId="181" fontId="20" fillId="0" borderId="0" xfId="2" applyNumberFormat="1" applyFont="1" applyFill="1" applyBorder="1" applyAlignment="1">
      <alignment vertical="center" wrapText="1"/>
    </xf>
    <xf numFmtId="181" fontId="2" fillId="0" borderId="82" xfId="2" applyNumberFormat="1" applyFont="1" applyFill="1" applyBorder="1" applyAlignment="1">
      <alignment vertical="center" wrapText="1"/>
    </xf>
    <xf numFmtId="181" fontId="2" fillId="0" borderId="65" xfId="2" applyNumberFormat="1" applyFont="1" applyFill="1" applyBorder="1" applyAlignment="1">
      <alignment vertical="center" wrapText="1"/>
    </xf>
    <xf numFmtId="181" fontId="2" fillId="0" borderId="83" xfId="2" applyNumberFormat="1" applyFont="1" applyFill="1" applyBorder="1">
      <alignment vertical="center"/>
    </xf>
    <xf numFmtId="181" fontId="2" fillId="0" borderId="11" xfId="2" applyNumberFormat="1" applyFont="1" applyFill="1" applyBorder="1">
      <alignment vertical="center"/>
    </xf>
    <xf numFmtId="181" fontId="2" fillId="0" borderId="84" xfId="2" applyNumberFormat="1" applyFont="1" applyFill="1" applyBorder="1" applyAlignment="1">
      <alignment vertical="center" wrapText="1"/>
    </xf>
    <xf numFmtId="181" fontId="2" fillId="0" borderId="67" xfId="2" applyNumberFormat="1" applyFont="1" applyFill="1" applyBorder="1" applyAlignment="1">
      <alignment vertical="center" wrapText="1"/>
    </xf>
    <xf numFmtId="181" fontId="20" fillId="0" borderId="0" xfId="2" applyNumberFormat="1" applyFont="1" applyFill="1" applyBorder="1" applyAlignment="1">
      <alignment vertical="center"/>
    </xf>
    <xf numFmtId="181" fontId="20" fillId="0" borderId="0" xfId="2" applyNumberFormat="1" applyFont="1" applyFill="1" applyBorder="1" applyAlignment="1">
      <alignment horizontal="left" vertical="center" wrapText="1"/>
    </xf>
    <xf numFmtId="181" fontId="2" fillId="2" borderId="65" xfId="2" applyNumberFormat="1" applyFont="1" applyFill="1" applyBorder="1">
      <alignment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shrinkToFit="1"/>
    </xf>
    <xf numFmtId="180" fontId="13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7" xfId="2" applyFont="1" applyFill="1" applyBorder="1" applyAlignment="1">
      <alignment horizontal="center" vertical="center"/>
    </xf>
    <xf numFmtId="38" fontId="2" fillId="0" borderId="33" xfId="2" applyFont="1" applyFill="1" applyBorder="1" applyAlignment="1">
      <alignment horizontal="center" vertical="center"/>
    </xf>
    <xf numFmtId="38" fontId="13" fillId="0" borderId="4" xfId="2" applyFont="1" applyBorder="1">
      <alignment vertical="center"/>
    </xf>
    <xf numFmtId="38" fontId="13" fillId="0" borderId="11" xfId="2" applyFont="1" applyBorder="1">
      <alignment vertical="center"/>
    </xf>
    <xf numFmtId="38" fontId="13" fillId="0" borderId="8" xfId="2" applyFont="1" applyBorder="1">
      <alignment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41" xfId="0" applyFont="1" applyBorder="1">
      <alignment vertical="center"/>
    </xf>
    <xf numFmtId="0" fontId="13" fillId="0" borderId="89" xfId="0" applyFont="1" applyBorder="1">
      <alignment vertical="center"/>
    </xf>
    <xf numFmtId="0" fontId="13" fillId="0" borderId="90" xfId="0" applyFont="1" applyBorder="1">
      <alignment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4" xfId="2" applyNumberFormat="1" applyFont="1" applyBorder="1" applyAlignment="1">
      <alignment horizontal="center" vertical="center"/>
    </xf>
    <xf numFmtId="181" fontId="2" fillId="2" borderId="54" xfId="2" applyNumberFormat="1" applyFont="1" applyFill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181" fontId="2" fillId="0" borderId="4" xfId="2" applyNumberFormat="1" applyFont="1" applyFill="1" applyBorder="1">
      <alignment vertical="center"/>
    </xf>
    <xf numFmtId="181" fontId="17" fillId="0" borderId="69" xfId="2" applyNumberFormat="1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9" fontId="2" fillId="0" borderId="20" xfId="2" applyNumberFormat="1" applyFont="1" applyBorder="1" applyAlignment="1">
      <alignment horizontal="right" vertical="center"/>
    </xf>
    <xf numFmtId="179" fontId="2" fillId="0" borderId="105" xfId="2" applyNumberFormat="1" applyFont="1" applyBorder="1" applyAlignment="1">
      <alignment horizontal="right" vertical="center"/>
    </xf>
    <xf numFmtId="38" fontId="2" fillId="0" borderId="34" xfId="2" applyFont="1" applyBorder="1" applyAlignment="1">
      <alignment horizontal="right" vertical="center"/>
    </xf>
    <xf numFmtId="179" fontId="2" fillId="0" borderId="34" xfId="2" applyNumberFormat="1" applyFont="1" applyBorder="1" applyAlignment="1">
      <alignment horizontal="right" vertical="center"/>
    </xf>
    <xf numFmtId="179" fontId="2" fillId="0" borderId="106" xfId="2" applyNumberFormat="1" applyFont="1" applyBorder="1" applyAlignment="1">
      <alignment horizontal="right" vertical="center"/>
    </xf>
    <xf numFmtId="0" fontId="26" fillId="0" borderId="80" xfId="3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 shrinkToFit="1"/>
    </xf>
    <xf numFmtId="0" fontId="28" fillId="0" borderId="110" xfId="0" applyFont="1" applyBorder="1" applyAlignment="1">
      <alignment horizontal="center" vertical="center" shrinkToFit="1"/>
    </xf>
    <xf numFmtId="0" fontId="28" fillId="0" borderId="111" xfId="0" applyFont="1" applyBorder="1" applyAlignment="1">
      <alignment horizontal="center" vertical="center" shrinkToFit="1"/>
    </xf>
    <xf numFmtId="0" fontId="28" fillId="0" borderId="112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113" xfId="0" applyFont="1" applyBorder="1" applyAlignment="1">
      <alignment horizontal="center" vertical="center" shrinkToFit="1"/>
    </xf>
    <xf numFmtId="38" fontId="27" fillId="0" borderId="114" xfId="2" applyFont="1" applyBorder="1" applyAlignment="1">
      <alignment horizontal="right" vertical="center" shrinkToFit="1"/>
    </xf>
    <xf numFmtId="0" fontId="30" fillId="0" borderId="0" xfId="0" applyFont="1">
      <alignment vertical="center"/>
    </xf>
    <xf numFmtId="38" fontId="27" fillId="0" borderId="115" xfId="2" applyFont="1" applyBorder="1" applyAlignment="1">
      <alignment horizontal="right" vertical="center" shrinkToFit="1"/>
    </xf>
    <xf numFmtId="38" fontId="27" fillId="0" borderId="116" xfId="2" applyFont="1" applyBorder="1" applyAlignment="1">
      <alignment horizontal="right" vertical="center" shrinkToFit="1"/>
    </xf>
    <xf numFmtId="38" fontId="27" fillId="0" borderId="117" xfId="2" applyFont="1" applyBorder="1" applyAlignment="1">
      <alignment horizontal="right" vertical="center" shrinkToFit="1"/>
    </xf>
    <xf numFmtId="38" fontId="27" fillId="0" borderId="118" xfId="2" applyFont="1" applyBorder="1" applyAlignment="1">
      <alignment vertical="center" shrinkToFit="1"/>
    </xf>
    <xf numFmtId="0" fontId="28" fillId="0" borderId="119" xfId="0" applyFont="1" applyBorder="1" applyAlignment="1">
      <alignment horizontal="center" vertical="center" shrinkToFit="1"/>
    </xf>
    <xf numFmtId="38" fontId="27" fillId="0" borderId="120" xfId="2" applyFont="1" applyBorder="1" applyAlignment="1">
      <alignment horizontal="right" vertical="center" shrinkToFit="1"/>
    </xf>
    <xf numFmtId="38" fontId="27" fillId="0" borderId="121" xfId="2" applyFont="1" applyBorder="1" applyAlignment="1">
      <alignment horizontal="right" vertical="center" shrinkToFit="1"/>
    </xf>
    <xf numFmtId="38" fontId="27" fillId="0" borderId="122" xfId="2" applyFont="1" applyBorder="1" applyAlignment="1">
      <alignment vertical="center" shrinkToFit="1"/>
    </xf>
    <xf numFmtId="38" fontId="27" fillId="0" borderId="120" xfId="2" applyFont="1" applyBorder="1" applyAlignment="1">
      <alignment horizontal="center" vertical="center" shrinkToFit="1"/>
    </xf>
    <xf numFmtId="38" fontId="27" fillId="0" borderId="116" xfId="2" applyFont="1" applyBorder="1" applyAlignment="1">
      <alignment horizontal="center" vertical="center" shrinkToFit="1"/>
    </xf>
    <xf numFmtId="0" fontId="28" fillId="0" borderId="123" xfId="0" applyFont="1" applyBorder="1" applyAlignment="1">
      <alignment horizontal="center" vertical="center" shrinkToFit="1"/>
    </xf>
    <xf numFmtId="38" fontId="27" fillId="0" borderId="124" xfId="2" applyFont="1" applyBorder="1" applyAlignment="1">
      <alignment horizontal="right" vertical="center" shrinkToFit="1"/>
    </xf>
    <xf numFmtId="38" fontId="27" fillId="0" borderId="125" xfId="2" applyFont="1" applyBorder="1" applyAlignment="1">
      <alignment horizontal="right" vertical="center" shrinkToFit="1"/>
    </xf>
    <xf numFmtId="38" fontId="27" fillId="0" borderId="126" xfId="2" applyFont="1" applyBorder="1" applyAlignment="1">
      <alignment horizontal="right" vertical="center" shrinkToFit="1"/>
    </xf>
    <xf numFmtId="38" fontId="27" fillId="0" borderId="127" xfId="2" applyFont="1" applyBorder="1" applyAlignment="1">
      <alignment vertical="center" shrinkToFit="1"/>
    </xf>
    <xf numFmtId="38" fontId="27" fillId="0" borderId="125" xfId="2" applyFont="1" applyBorder="1" applyAlignment="1">
      <alignment horizontal="center" vertical="center" shrinkToFit="1"/>
    </xf>
    <xf numFmtId="181" fontId="2" fillId="2" borderId="70" xfId="2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0" xfId="2" applyNumberFormat="1" applyFont="1" applyFill="1" applyAlignment="1">
      <alignment horizontal="left" vertical="center"/>
    </xf>
    <xf numFmtId="181" fontId="2" fillId="2" borderId="29" xfId="2" applyNumberFormat="1" applyFont="1" applyFill="1" applyBorder="1" applyAlignment="1">
      <alignment horizontal="center"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93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4" xfId="2" applyNumberFormat="1" applyFont="1" applyBorder="1" applyAlignment="1">
      <alignment horizontal="center" vertical="center"/>
    </xf>
    <xf numFmtId="181" fontId="2" fillId="2" borderId="91" xfId="2" applyNumberFormat="1" applyFont="1" applyFill="1" applyBorder="1" applyAlignment="1">
      <alignment horizontal="center" vertical="center"/>
    </xf>
    <xf numFmtId="181" fontId="2" fillId="2" borderId="16" xfId="2" applyNumberFormat="1" applyFont="1" applyFill="1" applyBorder="1" applyAlignment="1">
      <alignment horizontal="center" vertical="center"/>
    </xf>
    <xf numFmtId="181" fontId="20" fillId="0" borderId="0" xfId="2" applyNumberFormat="1" applyFont="1" applyBorder="1" applyAlignment="1">
      <alignment horizontal="left" vertical="center" wrapText="1"/>
    </xf>
    <xf numFmtId="181" fontId="2" fillId="2" borderId="54" xfId="2" applyNumberFormat="1" applyFont="1" applyFill="1" applyBorder="1" applyAlignment="1">
      <alignment horizontal="center" vertical="center"/>
    </xf>
    <xf numFmtId="181" fontId="2" fillId="2" borderId="1" xfId="2" applyNumberFormat="1" applyFont="1" applyFill="1" applyBorder="1" applyAlignment="1">
      <alignment horizontal="center" vertical="center"/>
    </xf>
    <xf numFmtId="181" fontId="2" fillId="2" borderId="88" xfId="2" applyNumberFormat="1" applyFont="1" applyFill="1" applyBorder="1" applyAlignment="1">
      <alignment horizontal="center" vertical="center"/>
    </xf>
    <xf numFmtId="181" fontId="2" fillId="2" borderId="41" xfId="2" applyNumberFormat="1" applyFont="1" applyFill="1" applyBorder="1" applyAlignment="1">
      <alignment horizontal="center" vertical="center"/>
    </xf>
    <xf numFmtId="181" fontId="2" fillId="0" borderId="92" xfId="2" applyNumberFormat="1" applyFont="1" applyFill="1" applyBorder="1" applyAlignment="1">
      <alignment horizontal="center" vertical="center" wrapText="1"/>
    </xf>
    <xf numFmtId="181" fontId="2" fillId="0" borderId="74" xfId="2" applyNumberFormat="1" applyFont="1" applyFill="1" applyBorder="1" applyAlignment="1">
      <alignment horizontal="center" vertical="center" wrapText="1"/>
    </xf>
    <xf numFmtId="38" fontId="2" fillId="0" borderId="48" xfId="2" applyFont="1" applyBorder="1" applyAlignment="1">
      <alignment horizontal="center" vertical="center"/>
    </xf>
    <xf numFmtId="38" fontId="2" fillId="0" borderId="98" xfId="2" applyFont="1" applyBorder="1" applyAlignment="1">
      <alignment horizontal="center" vertical="center" wrapText="1"/>
    </xf>
    <xf numFmtId="38" fontId="2" fillId="0" borderId="66" xfId="2" applyFont="1" applyBorder="1" applyAlignment="1">
      <alignment horizontal="center" vertical="center" wrapText="1"/>
    </xf>
    <xf numFmtId="38" fontId="2" fillId="0" borderId="13" xfId="2" applyFont="1" applyBorder="1" applyAlignment="1">
      <alignment horizontal="center" vertical="center" wrapText="1"/>
    </xf>
    <xf numFmtId="38" fontId="2" fillId="0" borderId="45" xfId="2" applyFont="1" applyBorder="1" applyAlignment="1">
      <alignment horizontal="center" vertical="center" wrapText="1"/>
    </xf>
    <xf numFmtId="38" fontId="20" fillId="0" borderId="0" xfId="2" applyFont="1" applyBorder="1" applyAlignment="1">
      <alignment horizontal="center" vertical="center"/>
    </xf>
    <xf numFmtId="38" fontId="17" fillId="0" borderId="42" xfId="2" applyFont="1" applyBorder="1" applyAlignment="1">
      <alignment horizontal="left" vertical="center" wrapText="1"/>
    </xf>
    <xf numFmtId="38" fontId="2" fillId="0" borderId="94" xfId="2" applyFont="1" applyBorder="1" applyAlignment="1">
      <alignment horizontal="left" vertical="center"/>
    </xf>
    <xf numFmtId="38" fontId="2" fillId="0" borderId="95" xfId="2" applyFont="1" applyBorder="1" applyAlignment="1">
      <alignment horizontal="left" vertical="center"/>
    </xf>
    <xf numFmtId="38" fontId="2" fillId="0" borderId="43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96" xfId="2" applyFont="1" applyBorder="1" applyAlignment="1">
      <alignment horizontal="left" vertical="center"/>
    </xf>
    <xf numFmtId="38" fontId="2" fillId="0" borderId="86" xfId="2" applyFont="1" applyBorder="1" applyAlignment="1">
      <alignment horizontal="left" vertical="center"/>
    </xf>
    <xf numFmtId="38" fontId="2" fillId="0" borderId="48" xfId="2" applyFont="1" applyBorder="1" applyAlignment="1">
      <alignment horizontal="left" vertical="center"/>
    </xf>
    <xf numFmtId="38" fontId="2" fillId="0" borderId="85" xfId="2" applyFont="1" applyBorder="1" applyAlignment="1">
      <alignment horizontal="left" vertical="center"/>
    </xf>
    <xf numFmtId="38" fontId="2" fillId="0" borderId="50" xfId="2" applyFont="1" applyBorder="1" applyAlignment="1">
      <alignment horizontal="center" vertical="center"/>
    </xf>
    <xf numFmtId="38" fontId="2" fillId="0" borderId="97" xfId="2" applyFont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4" fillId="0" borderId="20" xfId="2" applyFont="1" applyBorder="1" applyAlignment="1" applyProtection="1">
      <alignment horizontal="right" vertical="center"/>
    </xf>
    <xf numFmtId="38" fontId="24" fillId="0" borderId="15" xfId="2" applyFont="1" applyBorder="1" applyAlignment="1" applyProtection="1">
      <alignment horizontal="right" vertical="center"/>
      <protection locked="0"/>
    </xf>
    <xf numFmtId="38" fontId="24" fillId="0" borderId="81" xfId="2" applyFont="1" applyBorder="1" applyAlignment="1" applyProtection="1">
      <alignment horizontal="right" vertical="center"/>
      <protection locked="0"/>
    </xf>
    <xf numFmtId="177" fontId="24" fillId="0" borderId="2" xfId="0" applyNumberFormat="1" applyFont="1" applyBorder="1" applyAlignment="1" applyProtection="1">
      <alignment horizontal="right" vertical="center"/>
    </xf>
    <xf numFmtId="177" fontId="24" fillId="0" borderId="45" xfId="0" applyNumberFormat="1" applyFont="1" applyBorder="1" applyAlignment="1" applyProtection="1">
      <alignment horizontal="right" vertical="center"/>
    </xf>
    <xf numFmtId="178" fontId="23" fillId="0" borderId="86" xfId="0" applyNumberFormat="1" applyFont="1" applyBorder="1" applyAlignment="1" applyProtection="1">
      <alignment horizontal="center" vertical="center"/>
    </xf>
    <xf numFmtId="178" fontId="23" fillId="0" borderId="85" xfId="0" applyNumberFormat="1" applyFont="1" applyBorder="1" applyAlignment="1" applyProtection="1">
      <alignment horizontal="center" vertical="center"/>
    </xf>
    <xf numFmtId="38" fontId="24" fillId="0" borderId="107" xfId="2" applyFont="1" applyBorder="1" applyAlignment="1" applyProtection="1">
      <alignment horizontal="right" vertical="center"/>
      <protection locked="0"/>
    </xf>
    <xf numFmtId="38" fontId="24" fillId="0" borderId="108" xfId="2" applyFont="1" applyBorder="1" applyAlignment="1" applyProtection="1">
      <alignment horizontal="right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99" xfId="0" applyFont="1" applyBorder="1" applyAlignment="1" applyProtection="1">
      <alignment horizontal="center" vertical="center"/>
      <protection locked="0"/>
    </xf>
    <xf numFmtId="178" fontId="24" fillId="0" borderId="48" xfId="0" applyNumberFormat="1" applyFont="1" applyBorder="1" applyAlignment="1" applyProtection="1">
      <alignment horizontal="left" vertical="center"/>
    </xf>
    <xf numFmtId="0" fontId="25" fillId="0" borderId="100" xfId="0" applyFont="1" applyBorder="1" applyAlignment="1" applyProtection="1">
      <alignment horizontal="center" vertical="center"/>
      <protection locked="0"/>
    </xf>
    <xf numFmtId="0" fontId="25" fillId="0" borderId="101" xfId="0" applyFont="1" applyBorder="1" applyAlignment="1" applyProtection="1">
      <alignment horizontal="center" vertical="center"/>
      <protection locked="0"/>
    </xf>
    <xf numFmtId="0" fontId="25" fillId="0" borderId="102" xfId="0" applyFont="1" applyBorder="1" applyAlignment="1" applyProtection="1">
      <alignment horizontal="center" vertical="center"/>
      <protection locked="0"/>
    </xf>
    <xf numFmtId="0" fontId="25" fillId="0" borderId="103" xfId="0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right" vertical="center"/>
    </xf>
    <xf numFmtId="0" fontId="26" fillId="0" borderId="104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shrinkToFit="1"/>
    </xf>
    <xf numFmtId="0" fontId="26" fillId="0" borderId="48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41" xfId="3" applyFont="1" applyBorder="1" applyAlignment="1">
      <alignment horizontal="center" vertical="center" wrapText="1"/>
    </xf>
    <xf numFmtId="0" fontId="3" fillId="0" borderId="45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 shrinkToFit="1"/>
    </xf>
    <xf numFmtId="0" fontId="17" fillId="0" borderId="1" xfId="3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1" readingOrder="0"/>
      <border diagonalUp="0" diagonalDown="0">
        <left style="medium">
          <color auto="1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テーブル9" displayName="テーブル9" ref="B19:O25" totalsRowShown="0" headerRowDxfId="17" dataDxfId="15" headerRowBorderDxfId="16" tableBorderDxfId="14" dataCellStyle="桁区切り">
  <tableColumns count="14">
    <tableColumn id="1" name="　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>
      <calculatedColumnFormula>SUM(C20:N20)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zoomScaleNormal="100" workbookViewId="0">
      <selection activeCell="B14" sqref="B14"/>
    </sheetView>
  </sheetViews>
  <sheetFormatPr defaultColWidth="7.25" defaultRowHeight="20.100000000000001" customHeight="1" x14ac:dyDescent="0.15"/>
  <cols>
    <col min="1" max="1" width="3.75" style="12" customWidth="1"/>
    <col min="2" max="2" width="11.25" style="270" customWidth="1"/>
    <col min="3" max="14" width="8.625" style="12" customWidth="1"/>
    <col min="15" max="15" width="9.25" style="12" customWidth="1"/>
    <col min="16" max="16384" width="7.25" style="12"/>
  </cols>
  <sheetData>
    <row r="1" spans="1:15" ht="20.100000000000001" customHeight="1" x14ac:dyDescent="0.15">
      <c r="A1" s="18" t="s">
        <v>183</v>
      </c>
    </row>
    <row r="2" spans="1:15" ht="20.100000000000001" customHeight="1" x14ac:dyDescent="0.15">
      <c r="A2" s="18"/>
    </row>
    <row r="3" spans="1:15" ht="18" customHeight="1" thickBot="1" x14ac:dyDescent="0.2">
      <c r="A3" s="8" t="s">
        <v>83</v>
      </c>
    </row>
    <row r="4" spans="1:15" ht="18" customHeight="1" x14ac:dyDescent="0.15">
      <c r="B4" s="271" t="s">
        <v>184</v>
      </c>
      <c r="C4" s="19" t="s">
        <v>63</v>
      </c>
      <c r="D4" s="19" t="s">
        <v>64</v>
      </c>
      <c r="E4" s="19" t="s">
        <v>65</v>
      </c>
      <c r="F4" s="19" t="s">
        <v>66</v>
      </c>
      <c r="G4" s="19" t="s">
        <v>67</v>
      </c>
      <c r="H4" s="19" t="s">
        <v>68</v>
      </c>
      <c r="I4" s="19" t="s">
        <v>69</v>
      </c>
      <c r="J4" s="19" t="s">
        <v>70</v>
      </c>
      <c r="K4" s="19" t="s">
        <v>71</v>
      </c>
      <c r="L4" s="19" t="s">
        <v>72</v>
      </c>
      <c r="M4" s="19" t="s">
        <v>73</v>
      </c>
      <c r="N4" s="26" t="s">
        <v>74</v>
      </c>
      <c r="O4" s="24" t="s">
        <v>0</v>
      </c>
    </row>
    <row r="5" spans="1:15" ht="18" customHeight="1" x14ac:dyDescent="0.15">
      <c r="B5" s="272" t="s">
        <v>82</v>
      </c>
      <c r="C5" s="13">
        <v>5729</v>
      </c>
      <c r="D5" s="13">
        <v>5357</v>
      </c>
      <c r="E5" s="13">
        <v>5143</v>
      </c>
      <c r="F5" s="13">
        <v>5453</v>
      </c>
      <c r="G5" s="13">
        <v>4868</v>
      </c>
      <c r="H5" s="13">
        <v>5581</v>
      </c>
      <c r="I5" s="13">
        <v>5516</v>
      </c>
      <c r="J5" s="13">
        <v>5225</v>
      </c>
      <c r="K5" s="13">
        <v>5335</v>
      </c>
      <c r="L5" s="13">
        <v>5640</v>
      </c>
      <c r="M5" s="13">
        <v>5571</v>
      </c>
      <c r="N5" s="27">
        <v>5732</v>
      </c>
      <c r="O5" s="25">
        <f>SUM(C5:N5)</f>
        <v>65150</v>
      </c>
    </row>
    <row r="6" spans="1:15" ht="18" customHeight="1" x14ac:dyDescent="0.15">
      <c r="B6" s="272" t="s">
        <v>84</v>
      </c>
      <c r="C6" s="13">
        <v>174</v>
      </c>
      <c r="D6" s="13">
        <v>146</v>
      </c>
      <c r="E6" s="13">
        <v>152</v>
      </c>
      <c r="F6" s="13">
        <v>173</v>
      </c>
      <c r="G6" s="13">
        <v>186</v>
      </c>
      <c r="H6" s="13">
        <v>171</v>
      </c>
      <c r="I6" s="13">
        <v>164</v>
      </c>
      <c r="J6" s="13">
        <v>159</v>
      </c>
      <c r="K6" s="13">
        <v>133</v>
      </c>
      <c r="L6" s="13">
        <v>130</v>
      </c>
      <c r="M6" s="13">
        <v>153</v>
      </c>
      <c r="N6" s="27">
        <v>153</v>
      </c>
      <c r="O6" s="25">
        <f>SUM(C6:N6)</f>
        <v>1894</v>
      </c>
    </row>
    <row r="7" spans="1:15" ht="18" customHeight="1" x14ac:dyDescent="0.15">
      <c r="B7" s="272" t="s">
        <v>1</v>
      </c>
      <c r="C7" s="13">
        <v>22450</v>
      </c>
      <c r="D7" s="13">
        <v>20795</v>
      </c>
      <c r="E7" s="13">
        <v>20095</v>
      </c>
      <c r="F7" s="13">
        <v>21312</v>
      </c>
      <c r="G7" s="13">
        <v>19245</v>
      </c>
      <c r="H7" s="13">
        <v>21598</v>
      </c>
      <c r="I7" s="13">
        <v>21557</v>
      </c>
      <c r="J7" s="13">
        <v>20177</v>
      </c>
      <c r="K7" s="13">
        <v>21648</v>
      </c>
      <c r="L7" s="13">
        <v>21702</v>
      </c>
      <c r="M7" s="13">
        <v>21634</v>
      </c>
      <c r="N7" s="27">
        <v>22510</v>
      </c>
      <c r="O7" s="25">
        <f>SUM(C7:N7)</f>
        <v>254723</v>
      </c>
    </row>
    <row r="8" spans="1:15" ht="18" customHeight="1" x14ac:dyDescent="0.15">
      <c r="B8" s="273" t="s">
        <v>75</v>
      </c>
      <c r="C8" s="13">
        <f t="shared" ref="C8:N8" si="0">C5/C9</f>
        <v>220.34615384615384</v>
      </c>
      <c r="D8" s="13">
        <f t="shared" si="0"/>
        <v>191.32142857142858</v>
      </c>
      <c r="E8" s="13">
        <f t="shared" si="0"/>
        <v>205.72</v>
      </c>
      <c r="F8" s="13">
        <f t="shared" si="0"/>
        <v>201.96296296296296</v>
      </c>
      <c r="G8" s="13">
        <f t="shared" si="0"/>
        <v>211.65217391304347</v>
      </c>
      <c r="H8" s="13">
        <f t="shared" si="0"/>
        <v>214.65384615384616</v>
      </c>
      <c r="I8" s="13">
        <f t="shared" si="0"/>
        <v>204.2962962962963</v>
      </c>
      <c r="J8" s="13">
        <f t="shared" si="0"/>
        <v>200.96153846153845</v>
      </c>
      <c r="K8" s="13">
        <f t="shared" si="0"/>
        <v>222.29166666666666</v>
      </c>
      <c r="L8" s="13">
        <f t="shared" si="0"/>
        <v>235</v>
      </c>
      <c r="M8" s="13">
        <f t="shared" si="0"/>
        <v>232.125</v>
      </c>
      <c r="N8" s="13">
        <f t="shared" si="0"/>
        <v>220.46153846153845</v>
      </c>
      <c r="O8" s="33">
        <f>O5/O9</f>
        <v>212.90849673202615</v>
      </c>
    </row>
    <row r="9" spans="1:15" ht="18" customHeight="1" x14ac:dyDescent="0.15">
      <c r="B9" s="282" t="s">
        <v>76</v>
      </c>
      <c r="C9" s="283">
        <v>26</v>
      </c>
      <c r="D9" s="283">
        <v>28</v>
      </c>
      <c r="E9" s="283">
        <v>25</v>
      </c>
      <c r="F9" s="283">
        <v>27</v>
      </c>
      <c r="G9" s="283">
        <v>23</v>
      </c>
      <c r="H9" s="283">
        <v>26</v>
      </c>
      <c r="I9" s="283">
        <v>27</v>
      </c>
      <c r="J9" s="283">
        <v>26</v>
      </c>
      <c r="K9" s="283">
        <v>24</v>
      </c>
      <c r="L9" s="283">
        <v>24</v>
      </c>
      <c r="M9" s="283">
        <v>24</v>
      </c>
      <c r="N9" s="284">
        <v>26</v>
      </c>
      <c r="O9" s="285">
        <f>SUM(C9:N9)</f>
        <v>306</v>
      </c>
    </row>
    <row r="10" spans="1:15" ht="18" customHeight="1" thickBot="1" x14ac:dyDescent="0.2">
      <c r="B10" s="21" t="s">
        <v>182</v>
      </c>
      <c r="C10" s="279">
        <v>16193</v>
      </c>
      <c r="D10" s="279">
        <v>16965</v>
      </c>
      <c r="E10" s="279">
        <v>16760</v>
      </c>
      <c r="F10" s="279">
        <v>17784</v>
      </c>
      <c r="G10" s="279">
        <v>19207</v>
      </c>
      <c r="H10" s="279">
        <v>19339</v>
      </c>
      <c r="I10" s="279">
        <v>18699</v>
      </c>
      <c r="J10" s="279">
        <v>19816</v>
      </c>
      <c r="K10" s="279">
        <v>16593</v>
      </c>
      <c r="L10" s="279">
        <v>18367</v>
      </c>
      <c r="M10" s="279">
        <v>19300</v>
      </c>
      <c r="N10" s="280">
        <v>17571</v>
      </c>
      <c r="O10" s="281">
        <f>SUM(C10:N10)</f>
        <v>216594</v>
      </c>
    </row>
    <row r="11" spans="1:15" ht="18" customHeight="1" x14ac:dyDescent="0.15">
      <c r="B11" s="32" t="s">
        <v>89</v>
      </c>
    </row>
    <row r="12" spans="1:15" ht="18" customHeight="1" thickBot="1" x14ac:dyDescent="0.2">
      <c r="B12" s="15"/>
    </row>
    <row r="13" spans="1:15" ht="18" customHeight="1" x14ac:dyDescent="0.15">
      <c r="B13" s="271" t="s">
        <v>235</v>
      </c>
      <c r="C13" s="19" t="s">
        <v>63</v>
      </c>
      <c r="D13" s="19" t="s">
        <v>64</v>
      </c>
      <c r="E13" s="19" t="s">
        <v>65</v>
      </c>
      <c r="F13" s="19" t="s">
        <v>66</v>
      </c>
      <c r="G13" s="19" t="s">
        <v>67</v>
      </c>
      <c r="H13" s="19" t="s">
        <v>68</v>
      </c>
      <c r="I13" s="19" t="s">
        <v>69</v>
      </c>
      <c r="J13" s="19" t="s">
        <v>70</v>
      </c>
      <c r="K13" s="19" t="s">
        <v>71</v>
      </c>
      <c r="L13" s="19" t="s">
        <v>72</v>
      </c>
      <c r="M13" s="19" t="s">
        <v>73</v>
      </c>
      <c r="N13" s="26" t="s">
        <v>74</v>
      </c>
      <c r="O13" s="24" t="s">
        <v>0</v>
      </c>
    </row>
    <row r="14" spans="1:15" ht="18" customHeight="1" x14ac:dyDescent="0.15">
      <c r="B14" s="272" t="s">
        <v>82</v>
      </c>
      <c r="C14" s="13">
        <v>5812</v>
      </c>
      <c r="D14" s="13">
        <v>5549</v>
      </c>
      <c r="E14" s="13">
        <v>5412</v>
      </c>
      <c r="F14" s="13">
        <v>5958</v>
      </c>
      <c r="G14" s="13">
        <v>5820</v>
      </c>
      <c r="H14" s="13">
        <v>5589</v>
      </c>
      <c r="I14" s="13">
        <v>5803</v>
      </c>
      <c r="J14" s="13">
        <v>5632</v>
      </c>
      <c r="K14" s="13">
        <v>5712</v>
      </c>
      <c r="L14" s="13">
        <v>5645</v>
      </c>
      <c r="M14" s="13">
        <v>5974</v>
      </c>
      <c r="N14" s="27">
        <v>6169</v>
      </c>
      <c r="O14" s="25">
        <f>SUM(C14:N14)</f>
        <v>69075</v>
      </c>
    </row>
    <row r="15" spans="1:15" ht="18" customHeight="1" x14ac:dyDescent="0.15">
      <c r="B15" s="272" t="s">
        <v>84</v>
      </c>
      <c r="C15" s="13">
        <v>290</v>
      </c>
      <c r="D15" s="13">
        <v>278</v>
      </c>
      <c r="E15" s="13">
        <v>226</v>
      </c>
      <c r="F15" s="13">
        <v>226</v>
      </c>
      <c r="G15" s="13">
        <v>269</v>
      </c>
      <c r="H15" s="13">
        <v>231</v>
      </c>
      <c r="I15" s="13">
        <v>159</v>
      </c>
      <c r="J15" s="13">
        <v>181</v>
      </c>
      <c r="K15" s="13">
        <v>144</v>
      </c>
      <c r="L15" s="13">
        <v>149</v>
      </c>
      <c r="M15" s="13">
        <v>184</v>
      </c>
      <c r="N15" s="27">
        <v>198</v>
      </c>
      <c r="O15" s="25">
        <f>SUM(C15:N15)</f>
        <v>2535</v>
      </c>
    </row>
    <row r="16" spans="1:15" ht="18" customHeight="1" x14ac:dyDescent="0.15">
      <c r="B16" s="272" t="s">
        <v>1</v>
      </c>
      <c r="C16" s="13">
        <v>22339</v>
      </c>
      <c r="D16" s="13">
        <v>21486</v>
      </c>
      <c r="E16" s="13">
        <v>20800</v>
      </c>
      <c r="F16" s="13">
        <v>22723</v>
      </c>
      <c r="G16" s="13">
        <v>21817</v>
      </c>
      <c r="H16" s="13">
        <v>21833</v>
      </c>
      <c r="I16" s="13">
        <v>22171</v>
      </c>
      <c r="J16" s="13">
        <v>21747</v>
      </c>
      <c r="K16" s="13">
        <v>23236</v>
      </c>
      <c r="L16" s="13">
        <v>21653</v>
      </c>
      <c r="M16" s="13">
        <v>22785</v>
      </c>
      <c r="N16" s="27">
        <v>24077</v>
      </c>
      <c r="O16" s="25">
        <f>SUM(C16:N16)</f>
        <v>266667</v>
      </c>
    </row>
    <row r="17" spans="1:15" ht="18" customHeight="1" x14ac:dyDescent="0.15">
      <c r="B17" s="273" t="s">
        <v>2</v>
      </c>
      <c r="C17" s="13">
        <f>C14/C18</f>
        <v>223.53846153846155</v>
      </c>
      <c r="D17" s="13">
        <f t="shared" ref="D17:N17" si="1">D14/D18</f>
        <v>198.17857142857142</v>
      </c>
      <c r="E17" s="13">
        <f t="shared" si="1"/>
        <v>216.48</v>
      </c>
      <c r="F17" s="13">
        <f t="shared" si="1"/>
        <v>220.66666666666666</v>
      </c>
      <c r="G17" s="13">
        <f t="shared" si="1"/>
        <v>223.84615384615384</v>
      </c>
      <c r="H17" s="13">
        <f t="shared" si="1"/>
        <v>223.56</v>
      </c>
      <c r="I17" s="13">
        <f t="shared" si="1"/>
        <v>214.92592592592592</v>
      </c>
      <c r="J17" s="13">
        <f t="shared" si="1"/>
        <v>208.59259259259258</v>
      </c>
      <c r="K17" s="13">
        <f t="shared" si="1"/>
        <v>238</v>
      </c>
      <c r="L17" s="13">
        <f t="shared" si="1"/>
        <v>235.20833333333334</v>
      </c>
      <c r="M17" s="13">
        <f t="shared" si="1"/>
        <v>248.91666666666666</v>
      </c>
      <c r="N17" s="13">
        <f t="shared" si="1"/>
        <v>237.26923076923077</v>
      </c>
      <c r="O17" s="33">
        <f>O14/O18</f>
        <v>223.54368932038835</v>
      </c>
    </row>
    <row r="18" spans="1:15" ht="18" customHeight="1" x14ac:dyDescent="0.15">
      <c r="B18" s="282" t="s">
        <v>185</v>
      </c>
      <c r="C18" s="283">
        <v>26</v>
      </c>
      <c r="D18" s="283">
        <v>28</v>
      </c>
      <c r="E18" s="283">
        <v>25</v>
      </c>
      <c r="F18" s="283">
        <v>27</v>
      </c>
      <c r="G18" s="283">
        <v>26</v>
      </c>
      <c r="H18" s="283">
        <v>25</v>
      </c>
      <c r="I18" s="283">
        <v>27</v>
      </c>
      <c r="J18" s="283">
        <v>27</v>
      </c>
      <c r="K18" s="283">
        <v>24</v>
      </c>
      <c r="L18" s="283">
        <v>24</v>
      </c>
      <c r="M18" s="283">
        <v>24</v>
      </c>
      <c r="N18" s="284">
        <v>26</v>
      </c>
      <c r="O18" s="285">
        <f>SUM(C18:N18)</f>
        <v>309</v>
      </c>
    </row>
    <row r="19" spans="1:15" ht="18" customHeight="1" thickBot="1" x14ac:dyDescent="0.2">
      <c r="B19" s="21" t="s">
        <v>186</v>
      </c>
      <c r="C19" s="22">
        <v>17105</v>
      </c>
      <c r="D19" s="22">
        <v>18369</v>
      </c>
      <c r="E19" s="22">
        <v>18026</v>
      </c>
      <c r="F19" s="22">
        <v>19483</v>
      </c>
      <c r="G19" s="22">
        <v>22671</v>
      </c>
      <c r="H19" s="22">
        <v>19253</v>
      </c>
      <c r="I19" s="22">
        <v>19440</v>
      </c>
      <c r="J19" s="279">
        <v>20051</v>
      </c>
      <c r="K19" s="279">
        <v>16398</v>
      </c>
      <c r="L19" s="279">
        <v>17330</v>
      </c>
      <c r="M19" s="279">
        <v>21637</v>
      </c>
      <c r="N19" s="280">
        <v>17897</v>
      </c>
      <c r="O19" s="281">
        <f>SUM(C19:N19)</f>
        <v>227660</v>
      </c>
    </row>
    <row r="20" spans="1:15" ht="18" customHeight="1" thickBot="1" x14ac:dyDescent="0.2"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18" customHeight="1" x14ac:dyDescent="0.15">
      <c r="B21" s="271" t="s">
        <v>77</v>
      </c>
      <c r="C21" s="19" t="s">
        <v>63</v>
      </c>
      <c r="D21" s="19" t="s">
        <v>64</v>
      </c>
      <c r="E21" s="19" t="s">
        <v>65</v>
      </c>
      <c r="F21" s="19" t="s">
        <v>66</v>
      </c>
      <c r="G21" s="19" t="s">
        <v>67</v>
      </c>
      <c r="H21" s="19" t="s">
        <v>68</v>
      </c>
      <c r="I21" s="19" t="s">
        <v>69</v>
      </c>
      <c r="J21" s="19" t="s">
        <v>70</v>
      </c>
      <c r="K21" s="19" t="s">
        <v>71</v>
      </c>
      <c r="L21" s="19" t="s">
        <v>72</v>
      </c>
      <c r="M21" s="19" t="s">
        <v>73</v>
      </c>
      <c r="N21" s="26" t="s">
        <v>74</v>
      </c>
      <c r="O21" s="24" t="s">
        <v>0</v>
      </c>
    </row>
    <row r="22" spans="1:15" ht="18" customHeight="1" x14ac:dyDescent="0.15">
      <c r="B22" s="272" t="s">
        <v>82</v>
      </c>
      <c r="C22" s="16">
        <f t="shared" ref="C22:N22" si="2">C5-C14</f>
        <v>-83</v>
      </c>
      <c r="D22" s="16">
        <f t="shared" si="2"/>
        <v>-192</v>
      </c>
      <c r="E22" s="16">
        <f t="shared" si="2"/>
        <v>-269</v>
      </c>
      <c r="F22" s="16">
        <f t="shared" si="2"/>
        <v>-505</v>
      </c>
      <c r="G22" s="16">
        <f t="shared" si="2"/>
        <v>-952</v>
      </c>
      <c r="H22" s="16">
        <f t="shared" si="2"/>
        <v>-8</v>
      </c>
      <c r="I22" s="16">
        <f t="shared" si="2"/>
        <v>-287</v>
      </c>
      <c r="J22" s="16">
        <f t="shared" si="2"/>
        <v>-407</v>
      </c>
      <c r="K22" s="16">
        <f t="shared" si="2"/>
        <v>-377</v>
      </c>
      <c r="L22" s="16">
        <f t="shared" si="2"/>
        <v>-5</v>
      </c>
      <c r="M22" s="16">
        <f t="shared" si="2"/>
        <v>-403</v>
      </c>
      <c r="N22" s="30">
        <f t="shared" si="2"/>
        <v>-437</v>
      </c>
      <c r="O22" s="28">
        <f>SUM(C22:N22)</f>
        <v>-3925</v>
      </c>
    </row>
    <row r="23" spans="1:15" ht="18" customHeight="1" x14ac:dyDescent="0.15">
      <c r="B23" s="272" t="s">
        <v>84</v>
      </c>
      <c r="C23" s="16">
        <f t="shared" ref="C23:N23" si="3">C6-C15</f>
        <v>-116</v>
      </c>
      <c r="D23" s="16">
        <f t="shared" si="3"/>
        <v>-132</v>
      </c>
      <c r="E23" s="16">
        <f t="shared" si="3"/>
        <v>-74</v>
      </c>
      <c r="F23" s="16">
        <f t="shared" si="3"/>
        <v>-53</v>
      </c>
      <c r="G23" s="16">
        <f t="shared" si="3"/>
        <v>-83</v>
      </c>
      <c r="H23" s="16">
        <f t="shared" si="3"/>
        <v>-60</v>
      </c>
      <c r="I23" s="16">
        <f t="shared" si="3"/>
        <v>5</v>
      </c>
      <c r="J23" s="16">
        <f t="shared" si="3"/>
        <v>-22</v>
      </c>
      <c r="K23" s="16">
        <f t="shared" si="3"/>
        <v>-11</v>
      </c>
      <c r="L23" s="16">
        <f t="shared" si="3"/>
        <v>-19</v>
      </c>
      <c r="M23" s="16">
        <f t="shared" si="3"/>
        <v>-31</v>
      </c>
      <c r="N23" s="30">
        <f t="shared" si="3"/>
        <v>-45</v>
      </c>
      <c r="O23" s="28">
        <f>SUM(C23:N23)</f>
        <v>-641</v>
      </c>
    </row>
    <row r="24" spans="1:15" ht="18" customHeight="1" thickBot="1" x14ac:dyDescent="0.2">
      <c r="B24" s="274" t="s">
        <v>1</v>
      </c>
      <c r="C24" s="20">
        <f t="shared" ref="C24:N24" si="4">C7-C16</f>
        <v>111</v>
      </c>
      <c r="D24" s="20">
        <f t="shared" si="4"/>
        <v>-691</v>
      </c>
      <c r="E24" s="20">
        <f t="shared" si="4"/>
        <v>-705</v>
      </c>
      <c r="F24" s="20">
        <f t="shared" si="4"/>
        <v>-1411</v>
      </c>
      <c r="G24" s="20">
        <f t="shared" si="4"/>
        <v>-2572</v>
      </c>
      <c r="H24" s="20">
        <f t="shared" si="4"/>
        <v>-235</v>
      </c>
      <c r="I24" s="20">
        <f t="shared" si="4"/>
        <v>-614</v>
      </c>
      <c r="J24" s="20">
        <f t="shared" si="4"/>
        <v>-1570</v>
      </c>
      <c r="K24" s="20">
        <f t="shared" si="4"/>
        <v>-1588</v>
      </c>
      <c r="L24" s="20">
        <f t="shared" si="4"/>
        <v>49</v>
      </c>
      <c r="M24" s="20">
        <f t="shared" si="4"/>
        <v>-1151</v>
      </c>
      <c r="N24" s="31">
        <f t="shared" si="4"/>
        <v>-1567</v>
      </c>
      <c r="O24" s="29">
        <f>SUM(C24:N24)</f>
        <v>-11944</v>
      </c>
    </row>
    <row r="25" spans="1:15" ht="18" customHeight="1" x14ac:dyDescent="0.15">
      <c r="A25" s="62"/>
      <c r="B25" s="275"/>
      <c r="C25" s="62"/>
      <c r="D25" s="62"/>
      <c r="E25" s="62"/>
      <c r="F25" s="62"/>
      <c r="G25" s="62"/>
      <c r="H25" s="62"/>
      <c r="I25" s="62"/>
    </row>
    <row r="26" spans="1:15" ht="18" customHeight="1" thickBot="1" x14ac:dyDescent="0.2">
      <c r="A26" s="329" t="s">
        <v>3</v>
      </c>
      <c r="B26" s="329"/>
      <c r="C26" s="329"/>
      <c r="D26" s="329"/>
      <c r="E26" s="329"/>
      <c r="F26" s="329"/>
      <c r="G26" s="329"/>
      <c r="H26" s="329"/>
      <c r="I26" s="329"/>
    </row>
    <row r="27" spans="1:15" ht="18" customHeight="1" x14ac:dyDescent="0.15">
      <c r="A27" s="63"/>
      <c r="B27" s="276" t="s">
        <v>4</v>
      </c>
      <c r="C27" s="39" t="s">
        <v>90</v>
      </c>
      <c r="D27" s="40" t="s">
        <v>91</v>
      </c>
      <c r="E27" s="40" t="s">
        <v>92</v>
      </c>
      <c r="F27" s="41" t="s">
        <v>112</v>
      </c>
      <c r="G27" s="42" t="s">
        <v>0</v>
      </c>
      <c r="H27" s="64"/>
      <c r="I27" s="64"/>
    </row>
    <row r="28" spans="1:15" ht="18" customHeight="1" x14ac:dyDescent="0.15">
      <c r="A28" s="63"/>
      <c r="B28" s="277">
        <v>29</v>
      </c>
      <c r="C28" s="43">
        <v>7678</v>
      </c>
      <c r="D28" s="43">
        <v>2400</v>
      </c>
      <c r="E28" s="44">
        <v>52937</v>
      </c>
      <c r="F28" s="45">
        <v>2135</v>
      </c>
      <c r="G28" s="46">
        <f>SUM(C28:F28)</f>
        <v>65150</v>
      </c>
      <c r="H28" s="65"/>
      <c r="I28" s="65"/>
    </row>
    <row r="29" spans="1:15" ht="18" customHeight="1" thickBot="1" x14ac:dyDescent="0.2">
      <c r="A29" s="63"/>
      <c r="B29" s="277">
        <v>28</v>
      </c>
      <c r="C29" s="43">
        <v>8758</v>
      </c>
      <c r="D29" s="43">
        <v>2915</v>
      </c>
      <c r="E29" s="44">
        <v>54939</v>
      </c>
      <c r="F29" s="45">
        <v>2463</v>
      </c>
      <c r="G29" s="46">
        <f>SUM(C29:F29)</f>
        <v>69075</v>
      </c>
      <c r="H29" s="65"/>
      <c r="I29" s="65"/>
    </row>
    <row r="30" spans="1:15" ht="18" customHeight="1" thickTop="1" thickBot="1" x14ac:dyDescent="0.2">
      <c r="A30" s="63"/>
      <c r="B30" s="278" t="s">
        <v>77</v>
      </c>
      <c r="C30" s="47">
        <f>C28-C29</f>
        <v>-1080</v>
      </c>
      <c r="D30" s="47">
        <f>D28-D29</f>
        <v>-515</v>
      </c>
      <c r="E30" s="47">
        <f>E28-E29</f>
        <v>-2002</v>
      </c>
      <c r="F30" s="47">
        <f>F28-F29</f>
        <v>-328</v>
      </c>
      <c r="G30" s="48">
        <f>SUM(G28-G29)</f>
        <v>-3925</v>
      </c>
      <c r="H30" s="66"/>
      <c r="I30" s="66"/>
    </row>
    <row r="31" spans="1:15" ht="20.100000000000001" customHeight="1" x14ac:dyDescent="0.15">
      <c r="A31" s="62"/>
      <c r="B31" s="275"/>
      <c r="C31" s="62"/>
      <c r="D31" s="62"/>
      <c r="E31" s="62"/>
      <c r="F31" s="62"/>
      <c r="G31" s="62"/>
      <c r="H31" s="62"/>
      <c r="I31" s="62"/>
    </row>
  </sheetData>
  <mergeCells count="1">
    <mergeCell ref="A26:I26"/>
  </mergeCells>
  <phoneticPr fontId="6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D15" sqref="D15"/>
    </sheetView>
  </sheetViews>
  <sheetFormatPr defaultRowHeight="17.100000000000001" customHeight="1" x14ac:dyDescent="0.15"/>
  <cols>
    <col min="1" max="1" width="2.75" style="23" customWidth="1"/>
    <col min="2" max="9" width="9.625" style="23" customWidth="1"/>
    <col min="10" max="10" width="11" style="23" customWidth="1"/>
    <col min="11" max="11" width="12.5" style="23" bestFit="1" customWidth="1"/>
    <col min="12" max="12" width="12.5" style="23" customWidth="1"/>
    <col min="13" max="13" width="11.75" style="23" customWidth="1"/>
    <col min="14" max="16384" width="9" style="23"/>
  </cols>
  <sheetData>
    <row r="1" spans="1:13" ht="17.100000000000001" customHeight="1" thickBot="1" x14ac:dyDescent="0.2">
      <c r="A1" s="330" t="s">
        <v>113</v>
      </c>
      <c r="B1" s="330"/>
      <c r="C1" s="330"/>
      <c r="D1" s="330"/>
      <c r="E1" s="330"/>
      <c r="F1" s="330"/>
      <c r="G1" s="330"/>
      <c r="H1" s="330"/>
      <c r="I1" s="330"/>
      <c r="J1" s="330"/>
      <c r="K1" s="67"/>
      <c r="L1" s="67"/>
      <c r="M1" s="67"/>
    </row>
    <row r="2" spans="1:13" ht="17.100000000000001" customHeight="1" thickBot="1" x14ac:dyDescent="0.2">
      <c r="A2" s="80"/>
      <c r="B2" s="58" t="s">
        <v>4</v>
      </c>
      <c r="C2" s="59" t="s">
        <v>93</v>
      </c>
      <c r="D2" s="60" t="s">
        <v>90</v>
      </c>
      <c r="E2" s="60" t="s">
        <v>91</v>
      </c>
      <c r="F2" s="60" t="s">
        <v>123</v>
      </c>
      <c r="G2" s="60" t="s">
        <v>124</v>
      </c>
      <c r="H2" s="61" t="s">
        <v>125</v>
      </c>
      <c r="I2" s="238" t="s">
        <v>0</v>
      </c>
      <c r="J2" s="235" t="s">
        <v>114</v>
      </c>
      <c r="K2" s="67"/>
      <c r="L2" s="67"/>
    </row>
    <row r="3" spans="1:13" ht="17.100000000000001" customHeight="1" thickTop="1" thickBot="1" x14ac:dyDescent="0.2">
      <c r="A3" s="80"/>
      <c r="B3" s="49">
        <v>29</v>
      </c>
      <c r="C3" s="50">
        <v>189</v>
      </c>
      <c r="D3" s="51">
        <v>1180</v>
      </c>
      <c r="E3" s="51">
        <v>1808</v>
      </c>
      <c r="F3" s="51">
        <v>11974</v>
      </c>
      <c r="G3" s="51">
        <v>1976</v>
      </c>
      <c r="H3" s="52">
        <v>2038</v>
      </c>
      <c r="I3" s="239">
        <f>SUM(C3:H3)</f>
        <v>19165</v>
      </c>
      <c r="J3" s="236">
        <v>80</v>
      </c>
      <c r="K3" s="67"/>
      <c r="L3" s="67"/>
    </row>
    <row r="4" spans="1:13" ht="17.100000000000001" customHeight="1" thickTop="1" thickBot="1" x14ac:dyDescent="0.2">
      <c r="A4" s="80"/>
      <c r="B4" s="49">
        <v>28</v>
      </c>
      <c r="C4" s="50">
        <v>262</v>
      </c>
      <c r="D4" s="51">
        <v>1095</v>
      </c>
      <c r="E4" s="51">
        <v>1695</v>
      </c>
      <c r="F4" s="51">
        <v>10669</v>
      </c>
      <c r="G4" s="51">
        <v>1864</v>
      </c>
      <c r="H4" s="52">
        <v>1719</v>
      </c>
      <c r="I4" s="239">
        <f>SUM(C4:H4)</f>
        <v>17304</v>
      </c>
      <c r="J4" s="236">
        <v>72</v>
      </c>
      <c r="K4" s="67"/>
      <c r="L4" s="67"/>
    </row>
    <row r="5" spans="1:13" ht="17.100000000000001" customHeight="1" thickTop="1" thickBot="1" x14ac:dyDescent="0.2">
      <c r="A5" s="80"/>
      <c r="B5" s="53" t="s">
        <v>77</v>
      </c>
      <c r="C5" s="54">
        <f t="shared" ref="C5:I5" si="0">SUM(C3-C4)</f>
        <v>-73</v>
      </c>
      <c r="D5" s="55">
        <f t="shared" si="0"/>
        <v>85</v>
      </c>
      <c r="E5" s="55">
        <f t="shared" si="0"/>
        <v>113</v>
      </c>
      <c r="F5" s="55">
        <f t="shared" si="0"/>
        <v>1305</v>
      </c>
      <c r="G5" s="56">
        <f t="shared" si="0"/>
        <v>112</v>
      </c>
      <c r="H5" s="57">
        <f t="shared" si="0"/>
        <v>319</v>
      </c>
      <c r="I5" s="240">
        <f t="shared" si="0"/>
        <v>1861</v>
      </c>
      <c r="J5" s="237">
        <f>SUM(J3-J4)</f>
        <v>8</v>
      </c>
      <c r="K5" s="67"/>
      <c r="L5" s="67"/>
    </row>
    <row r="6" spans="1:13" ht="12.75" customHeight="1" x14ac:dyDescent="0.15">
      <c r="A6" s="67"/>
      <c r="B6" s="68"/>
      <c r="C6" s="68"/>
      <c r="D6" s="68"/>
      <c r="E6" s="68"/>
      <c r="F6" s="68"/>
      <c r="G6" s="68"/>
      <c r="H6" s="68"/>
      <c r="I6" s="68"/>
      <c r="J6" s="68"/>
      <c r="K6" s="67"/>
      <c r="L6" s="67"/>
      <c r="M6" s="67"/>
    </row>
    <row r="7" spans="1:13" ht="17.100000000000001" customHeight="1" thickBot="1" x14ac:dyDescent="0.2">
      <c r="A7" s="331" t="s">
        <v>94</v>
      </c>
      <c r="B7" s="331"/>
      <c r="C7" s="331"/>
      <c r="D7" s="331"/>
      <c r="E7" s="331"/>
      <c r="F7" s="331"/>
      <c r="G7" s="331"/>
      <c r="H7" s="331"/>
      <c r="I7" s="331"/>
      <c r="J7" s="331"/>
      <c r="K7" s="67"/>
      <c r="L7" s="67"/>
      <c r="M7" s="67"/>
    </row>
    <row r="8" spans="1:13" ht="17.100000000000001" customHeight="1" x14ac:dyDescent="0.15">
      <c r="A8" s="80"/>
      <c r="B8" s="81" t="s">
        <v>95</v>
      </c>
      <c r="C8" s="82" t="s">
        <v>96</v>
      </c>
      <c r="D8" s="82" t="s">
        <v>97</v>
      </c>
      <c r="E8" s="82" t="s">
        <v>15</v>
      </c>
      <c r="F8" s="82" t="s">
        <v>98</v>
      </c>
      <c r="G8" s="83" t="s">
        <v>99</v>
      </c>
      <c r="H8" s="84" t="s">
        <v>0</v>
      </c>
      <c r="I8" s="85"/>
      <c r="J8" s="86"/>
      <c r="K8" s="68"/>
      <c r="L8" s="67"/>
      <c r="M8" s="67"/>
    </row>
    <row r="9" spans="1:13" ht="17.100000000000001" customHeight="1" thickBot="1" x14ac:dyDescent="0.2">
      <c r="A9" s="80"/>
      <c r="B9" s="87" t="s">
        <v>100</v>
      </c>
      <c r="C9" s="88">
        <v>139064</v>
      </c>
      <c r="D9" s="88">
        <v>92420</v>
      </c>
      <c r="E9" s="88">
        <v>2400</v>
      </c>
      <c r="F9" s="88">
        <v>16488</v>
      </c>
      <c r="G9" s="89">
        <v>4351</v>
      </c>
      <c r="H9" s="90">
        <f>SUM(C9:G9)</f>
        <v>254723</v>
      </c>
      <c r="I9" s="91"/>
      <c r="J9" s="91"/>
      <c r="K9" s="68"/>
      <c r="L9" s="67"/>
      <c r="M9" s="67"/>
    </row>
    <row r="10" spans="1:13" ht="17.100000000000001" customHeight="1" thickTop="1" thickBot="1" x14ac:dyDescent="0.2">
      <c r="A10" s="80"/>
      <c r="B10" s="92" t="s">
        <v>127</v>
      </c>
      <c r="C10" s="93">
        <f>C9/H9</f>
        <v>0.54594206255422562</v>
      </c>
      <c r="D10" s="93">
        <f>D9/H9</f>
        <v>0.36282550064187374</v>
      </c>
      <c r="E10" s="93">
        <f>E9/H9</f>
        <v>9.421999583861685E-3</v>
      </c>
      <c r="F10" s="93">
        <f>F9/H9</f>
        <v>6.4729137141129781E-2</v>
      </c>
      <c r="G10" s="94">
        <f>G9/H9</f>
        <v>1.7081300078909248E-2</v>
      </c>
      <c r="H10" s="95">
        <f>SUM(C10:G10)</f>
        <v>1.0000000000000002</v>
      </c>
      <c r="I10" s="96"/>
      <c r="J10" s="66"/>
      <c r="K10" s="69"/>
      <c r="L10" s="67"/>
      <c r="M10" s="67"/>
    </row>
    <row r="11" spans="1:13" ht="14.25" customHeight="1" x14ac:dyDescent="0.15">
      <c r="A11" s="67"/>
      <c r="B11" s="68"/>
      <c r="C11" s="68"/>
      <c r="D11" s="71"/>
      <c r="E11" s="68"/>
      <c r="F11" s="68"/>
      <c r="G11" s="68"/>
      <c r="H11" s="68"/>
      <c r="I11" s="68"/>
      <c r="J11" s="68"/>
      <c r="K11" s="67"/>
      <c r="L11" s="72"/>
      <c r="M11" s="72"/>
    </row>
    <row r="12" spans="1:13" ht="17.100000000000001" customHeight="1" thickBot="1" x14ac:dyDescent="0.2">
      <c r="A12" s="97" t="s">
        <v>116</v>
      </c>
      <c r="B12" s="97"/>
      <c r="C12" s="97"/>
      <c r="D12" s="97"/>
      <c r="E12" s="97"/>
      <c r="F12" s="97"/>
      <c r="G12" s="97"/>
      <c r="H12" s="97"/>
      <c r="I12" s="37"/>
      <c r="J12" s="37"/>
      <c r="K12" s="67"/>
      <c r="L12" s="72"/>
      <c r="M12" s="72"/>
    </row>
    <row r="13" spans="1:13" s="36" customFormat="1" ht="17.100000000000001" customHeight="1" x14ac:dyDescent="0.15">
      <c r="A13" s="98"/>
      <c r="B13" s="332"/>
      <c r="C13" s="333"/>
      <c r="D13" s="99" t="s">
        <v>6</v>
      </c>
      <c r="E13" s="100" t="s">
        <v>7</v>
      </c>
      <c r="F13" s="101" t="s">
        <v>114</v>
      </c>
      <c r="G13" s="102" t="s">
        <v>0</v>
      </c>
      <c r="H13" s="103"/>
      <c r="I13" s="74"/>
      <c r="J13" s="74"/>
      <c r="K13" s="73"/>
      <c r="L13" s="75"/>
      <c r="M13" s="75"/>
    </row>
    <row r="14" spans="1:13" ht="17.100000000000001" customHeight="1" x14ac:dyDescent="0.15">
      <c r="A14" s="80"/>
      <c r="B14" s="343" t="s">
        <v>115</v>
      </c>
      <c r="C14" s="344"/>
      <c r="D14" s="104">
        <v>5402</v>
      </c>
      <c r="E14" s="105">
        <v>1967</v>
      </c>
      <c r="F14" s="105">
        <v>55</v>
      </c>
      <c r="G14" s="106">
        <f>SUM(D14:F14)</f>
        <v>7424</v>
      </c>
      <c r="H14" s="91"/>
      <c r="I14" s="68"/>
      <c r="J14" s="68"/>
      <c r="K14" s="67"/>
      <c r="L14" s="68"/>
      <c r="M14" s="68"/>
    </row>
    <row r="15" spans="1:13" ht="17.100000000000001" customHeight="1" thickBot="1" x14ac:dyDescent="0.2">
      <c r="A15" s="80"/>
      <c r="B15" s="345" t="s">
        <v>1</v>
      </c>
      <c r="C15" s="346"/>
      <c r="D15" s="107">
        <v>198721</v>
      </c>
      <c r="E15" s="108">
        <v>48267</v>
      </c>
      <c r="F15" s="109">
        <v>7735</v>
      </c>
      <c r="G15" s="110">
        <f>SUM(D15:F15)</f>
        <v>254723</v>
      </c>
      <c r="H15" s="91"/>
      <c r="I15" s="68"/>
      <c r="J15" s="68"/>
      <c r="K15" s="67"/>
      <c r="L15" s="68"/>
      <c r="M15" s="68"/>
    </row>
    <row r="16" spans="1:13" ht="17.100000000000001" customHeight="1" thickTop="1" thickBot="1" x14ac:dyDescent="0.2">
      <c r="A16" s="80"/>
      <c r="B16" s="340" t="s">
        <v>117</v>
      </c>
      <c r="C16" s="341"/>
      <c r="D16" s="111">
        <f>D15/D14</f>
        <v>36.786560533135876</v>
      </c>
      <c r="E16" s="111">
        <f>E15/E14</f>
        <v>24.538383324860192</v>
      </c>
      <c r="F16" s="112">
        <f>F15/F14</f>
        <v>140.63636363636363</v>
      </c>
      <c r="G16" s="113">
        <f>G15/G14</f>
        <v>34.310748922413794</v>
      </c>
      <c r="H16" s="91"/>
      <c r="I16" s="68"/>
      <c r="J16" s="68"/>
      <c r="K16" s="67"/>
      <c r="L16" s="68"/>
      <c r="M16" s="68"/>
    </row>
    <row r="17" spans="1:13" ht="12.75" customHeight="1" x14ac:dyDescent="0.15">
      <c r="A17" s="67"/>
      <c r="B17" s="70"/>
      <c r="C17" s="70"/>
      <c r="D17" s="68"/>
      <c r="E17" s="68"/>
      <c r="F17" s="68"/>
      <c r="G17" s="68"/>
      <c r="H17" s="68"/>
      <c r="I17" s="68"/>
      <c r="J17" s="68"/>
      <c r="K17" s="67"/>
      <c r="L17" s="68"/>
      <c r="M17" s="68"/>
    </row>
    <row r="18" spans="1:13" ht="17.100000000000001" customHeight="1" thickBot="1" x14ac:dyDescent="0.2">
      <c r="A18" s="80" t="s">
        <v>78</v>
      </c>
      <c r="B18" s="80"/>
      <c r="C18" s="80"/>
      <c r="D18" s="80"/>
      <c r="E18" s="250"/>
      <c r="F18" s="250"/>
      <c r="G18" s="250"/>
      <c r="H18" s="250"/>
      <c r="I18" s="251"/>
      <c r="J18" s="67"/>
      <c r="K18" s="67"/>
      <c r="L18" s="67"/>
      <c r="M18" s="67"/>
    </row>
    <row r="19" spans="1:13" ht="17.100000000000001" customHeight="1" x14ac:dyDescent="0.15">
      <c r="A19" s="67"/>
      <c r="B19" s="338" t="s">
        <v>4</v>
      </c>
      <c r="C19" s="334" t="s">
        <v>9</v>
      </c>
      <c r="D19" s="335"/>
      <c r="E19" s="336" t="s">
        <v>12</v>
      </c>
      <c r="F19" s="337"/>
      <c r="G19" s="347" t="s">
        <v>101</v>
      </c>
      <c r="H19" s="348"/>
      <c r="I19" s="252"/>
      <c r="J19" s="77"/>
      <c r="K19" s="76"/>
      <c r="L19" s="72"/>
      <c r="M19" s="67"/>
    </row>
    <row r="20" spans="1:13" ht="17.100000000000001" customHeight="1" x14ac:dyDescent="0.15">
      <c r="A20" s="67"/>
      <c r="B20" s="339"/>
      <c r="C20" s="188" t="s">
        <v>10</v>
      </c>
      <c r="D20" s="189" t="s">
        <v>11</v>
      </c>
      <c r="E20" s="253" t="s">
        <v>10</v>
      </c>
      <c r="F20" s="254" t="s">
        <v>11</v>
      </c>
      <c r="G20" s="255" t="s">
        <v>85</v>
      </c>
      <c r="H20" s="256" t="s">
        <v>86</v>
      </c>
      <c r="I20" s="257"/>
      <c r="J20" s="72"/>
      <c r="K20" s="72"/>
      <c r="L20" s="342"/>
      <c r="M20" s="342"/>
    </row>
    <row r="21" spans="1:13" ht="17.100000000000001" customHeight="1" x14ac:dyDescent="0.15">
      <c r="A21" s="67"/>
      <c r="B21" s="289">
        <v>29</v>
      </c>
      <c r="C21" s="244">
        <v>20</v>
      </c>
      <c r="D21" s="245">
        <v>78</v>
      </c>
      <c r="E21" s="246">
        <v>41</v>
      </c>
      <c r="F21" s="245">
        <v>506</v>
      </c>
      <c r="G21" s="258">
        <v>250</v>
      </c>
      <c r="H21" s="259">
        <v>82810</v>
      </c>
      <c r="I21" s="257"/>
      <c r="J21" s="72"/>
      <c r="K21" s="72"/>
      <c r="L21" s="342"/>
      <c r="M21" s="342"/>
    </row>
    <row r="22" spans="1:13" ht="17.100000000000001" customHeight="1" thickBot="1" x14ac:dyDescent="0.2">
      <c r="A22" s="67"/>
      <c r="B22" s="191">
        <v>28</v>
      </c>
      <c r="C22" s="292">
        <v>18</v>
      </c>
      <c r="D22" s="261">
        <v>69</v>
      </c>
      <c r="E22" s="260">
        <v>43</v>
      </c>
      <c r="F22" s="261">
        <v>453</v>
      </c>
      <c r="G22" s="262">
        <v>234</v>
      </c>
      <c r="H22" s="263">
        <v>75345</v>
      </c>
      <c r="I22" s="264"/>
      <c r="J22" s="72"/>
      <c r="K22" s="72"/>
      <c r="L22" s="67"/>
      <c r="M22" s="78"/>
    </row>
    <row r="23" spans="1:13" ht="17.100000000000001" customHeight="1" x14ac:dyDescent="0.15">
      <c r="A23" s="67"/>
      <c r="B23" s="70"/>
      <c r="C23" s="68"/>
      <c r="D23" s="68"/>
      <c r="E23" s="69"/>
      <c r="F23" s="69"/>
      <c r="G23" s="257"/>
      <c r="H23" s="257"/>
      <c r="I23" s="265"/>
      <c r="J23" s="79"/>
      <c r="K23" s="79"/>
      <c r="L23" s="67"/>
      <c r="M23" s="78"/>
    </row>
    <row r="24" spans="1:13" ht="17.100000000000001" customHeight="1" thickBot="1" x14ac:dyDescent="0.2">
      <c r="A24" s="80" t="s">
        <v>79</v>
      </c>
      <c r="B24" s="80"/>
      <c r="C24" s="80"/>
      <c r="D24" s="80"/>
      <c r="E24" s="250"/>
      <c r="F24" s="251"/>
      <c r="G24" s="251"/>
      <c r="H24" s="251"/>
      <c r="I24" s="251"/>
      <c r="J24" s="67"/>
      <c r="K24" s="67"/>
      <c r="L24" s="67"/>
      <c r="M24" s="67"/>
    </row>
    <row r="25" spans="1:13" ht="17.100000000000001" customHeight="1" x14ac:dyDescent="0.15">
      <c r="A25" s="80"/>
      <c r="B25" s="288" t="s">
        <v>4</v>
      </c>
      <c r="C25" s="286" t="s">
        <v>13</v>
      </c>
      <c r="D25" s="193" t="s">
        <v>14</v>
      </c>
      <c r="E25" s="250"/>
      <c r="F25" s="251"/>
      <c r="G25" s="251"/>
      <c r="H25" s="251"/>
      <c r="I25" s="251"/>
      <c r="J25" s="67"/>
      <c r="K25" s="70"/>
      <c r="L25" s="70"/>
      <c r="M25" s="70"/>
    </row>
    <row r="26" spans="1:13" ht="17.100000000000001" customHeight="1" x14ac:dyDescent="0.15">
      <c r="A26" s="80"/>
      <c r="B26" s="289">
        <v>29</v>
      </c>
      <c r="C26" s="190">
        <v>1126</v>
      </c>
      <c r="D26" s="194">
        <v>7636</v>
      </c>
      <c r="E26" s="80"/>
      <c r="F26" s="67"/>
      <c r="G26" s="67"/>
      <c r="H26" s="67"/>
      <c r="I26" s="67"/>
      <c r="J26" s="67"/>
      <c r="K26" s="70"/>
      <c r="L26" s="68"/>
      <c r="M26" s="68"/>
    </row>
    <row r="27" spans="1:13" ht="17.100000000000001" customHeight="1" thickBot="1" x14ac:dyDescent="0.2">
      <c r="A27" s="80"/>
      <c r="B27" s="191">
        <v>28</v>
      </c>
      <c r="C27" s="192">
        <v>1054</v>
      </c>
      <c r="D27" s="195">
        <v>7691</v>
      </c>
      <c r="E27" s="80"/>
      <c r="F27" s="67"/>
      <c r="G27" s="67"/>
      <c r="H27" s="67"/>
      <c r="I27" s="67"/>
      <c r="J27" s="67"/>
      <c r="K27" s="70"/>
      <c r="L27" s="68"/>
      <c r="M27" s="68"/>
    </row>
    <row r="28" spans="1:13" ht="17.100000000000001" customHeigh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 ht="17.100000000000001" customHeight="1" thickBot="1" x14ac:dyDescent="0.2">
      <c r="A29" s="80" t="s">
        <v>80</v>
      </c>
      <c r="B29" s="80"/>
      <c r="C29" s="80"/>
      <c r="D29" s="80"/>
      <c r="E29" s="80"/>
      <c r="F29" s="80"/>
      <c r="G29" s="67"/>
      <c r="H29" s="80" t="s">
        <v>81</v>
      </c>
      <c r="I29" s="80"/>
      <c r="J29" s="80"/>
      <c r="K29" s="80"/>
      <c r="L29" s="67"/>
      <c r="M29" s="67"/>
    </row>
    <row r="30" spans="1:13" ht="17.100000000000001" customHeight="1" x14ac:dyDescent="0.15">
      <c r="A30" s="80"/>
      <c r="B30" s="288" t="s">
        <v>4</v>
      </c>
      <c r="C30" s="196" t="s">
        <v>5</v>
      </c>
      <c r="D30" s="286" t="s">
        <v>15</v>
      </c>
      <c r="E30" s="287" t="s">
        <v>16</v>
      </c>
      <c r="F30" s="197" t="s">
        <v>0</v>
      </c>
      <c r="G30" s="67"/>
      <c r="H30" s="288" t="s">
        <v>4</v>
      </c>
      <c r="I30" s="196" t="s">
        <v>8</v>
      </c>
      <c r="J30" s="293" t="s">
        <v>187</v>
      </c>
      <c r="K30" s="80"/>
      <c r="L30" s="67"/>
      <c r="M30" s="70"/>
    </row>
    <row r="31" spans="1:13" ht="17.100000000000001" customHeight="1" x14ac:dyDescent="0.15">
      <c r="A31" s="80"/>
      <c r="B31" s="289">
        <v>29</v>
      </c>
      <c r="C31" s="198">
        <v>3016</v>
      </c>
      <c r="D31" s="199">
        <v>199</v>
      </c>
      <c r="E31" s="200">
        <v>2252</v>
      </c>
      <c r="F31" s="201">
        <f>SUM(C31:E31)</f>
        <v>5467</v>
      </c>
      <c r="G31" s="67"/>
      <c r="H31" s="290">
        <v>29</v>
      </c>
      <c r="I31" s="105">
        <v>7366</v>
      </c>
      <c r="J31" s="266">
        <v>986</v>
      </c>
      <c r="K31" s="80"/>
      <c r="L31" s="67"/>
      <c r="M31" s="68"/>
    </row>
    <row r="32" spans="1:13" ht="17.100000000000001" customHeight="1" thickBot="1" x14ac:dyDescent="0.2">
      <c r="A32" s="80"/>
      <c r="B32" s="191">
        <v>28</v>
      </c>
      <c r="C32" s="202">
        <v>3118</v>
      </c>
      <c r="D32" s="203">
        <v>216</v>
      </c>
      <c r="E32" s="204">
        <v>1905</v>
      </c>
      <c r="F32" s="205">
        <f>SUM(C32:E32)</f>
        <v>5239</v>
      </c>
      <c r="G32" s="67"/>
      <c r="H32" s="206">
        <v>28</v>
      </c>
      <c r="I32" s="326">
        <v>6690</v>
      </c>
      <c r="J32" s="231">
        <v>886</v>
      </c>
      <c r="K32" s="80"/>
      <c r="L32" s="67"/>
      <c r="M32" s="68"/>
    </row>
    <row r="33" spans="11:11" ht="17.100000000000001" customHeight="1" x14ac:dyDescent="0.15">
      <c r="K33" s="80"/>
    </row>
  </sheetData>
  <mergeCells count="12">
    <mergeCell ref="L21:M21"/>
    <mergeCell ref="L20:M20"/>
    <mergeCell ref="B14:C14"/>
    <mergeCell ref="B15:C15"/>
    <mergeCell ref="G19:H19"/>
    <mergeCell ref="A1:J1"/>
    <mergeCell ref="A7:J7"/>
    <mergeCell ref="B13:C13"/>
    <mergeCell ref="C19:D19"/>
    <mergeCell ref="E19:F19"/>
    <mergeCell ref="B19:B20"/>
    <mergeCell ref="B16:C1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zoomScale="90" zoomScaleNormal="90" workbookViewId="0">
      <selection activeCell="H6" sqref="H6"/>
    </sheetView>
  </sheetViews>
  <sheetFormatPr defaultColWidth="8.625" defaultRowHeight="20.100000000000001" customHeight="1" x14ac:dyDescent="0.15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15" width="7.25" style="4" customWidth="1"/>
    <col min="16" max="16384" width="8.625" style="4"/>
  </cols>
  <sheetData>
    <row r="1" spans="1:14" ht="20.100000000000001" customHeight="1" thickBot="1" x14ac:dyDescent="0.2">
      <c r="B1" s="173" t="s">
        <v>42</v>
      </c>
      <c r="C1" s="173"/>
      <c r="D1" s="173"/>
      <c r="E1" s="173"/>
      <c r="F1" s="173"/>
      <c r="G1" s="173"/>
      <c r="H1" s="3"/>
      <c r="I1" s="3"/>
      <c r="J1" s="3"/>
      <c r="K1" s="3"/>
      <c r="L1" s="3"/>
      <c r="M1" s="3"/>
      <c r="N1" s="3"/>
    </row>
    <row r="2" spans="1:14" s="1" customFormat="1" ht="20.100000000000001" customHeight="1" x14ac:dyDescent="0.15">
      <c r="B2" s="364" t="s">
        <v>4</v>
      </c>
      <c r="C2" s="352" t="s">
        <v>52</v>
      </c>
      <c r="D2" s="352" t="s">
        <v>53</v>
      </c>
      <c r="E2" s="352" t="s">
        <v>54</v>
      </c>
      <c r="F2" s="352" t="s">
        <v>102</v>
      </c>
      <c r="G2" s="352" t="s">
        <v>55</v>
      </c>
      <c r="H2" s="352" t="s">
        <v>56</v>
      </c>
      <c r="I2" s="352" t="s">
        <v>57</v>
      </c>
      <c r="J2" s="352" t="s">
        <v>58</v>
      </c>
      <c r="K2" s="352" t="s">
        <v>103</v>
      </c>
      <c r="L2" s="352" t="s">
        <v>104</v>
      </c>
      <c r="M2" s="350" t="s">
        <v>105</v>
      </c>
    </row>
    <row r="3" spans="1:14" s="1" customFormat="1" ht="20.100000000000001" customHeight="1" x14ac:dyDescent="0.15">
      <c r="B3" s="365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1"/>
    </row>
    <row r="4" spans="1:14" s="1" customFormat="1" ht="20.100000000000001" customHeight="1" x14ac:dyDescent="0.15">
      <c r="B4" s="366"/>
      <c r="C4" s="174" t="s">
        <v>128</v>
      </c>
      <c r="D4" s="174" t="s">
        <v>129</v>
      </c>
      <c r="E4" s="174" t="s">
        <v>130</v>
      </c>
      <c r="F4" s="174" t="s">
        <v>131</v>
      </c>
      <c r="G4" s="174" t="s">
        <v>132</v>
      </c>
      <c r="H4" s="174" t="s">
        <v>133</v>
      </c>
      <c r="I4" s="174" t="s">
        <v>134</v>
      </c>
      <c r="J4" s="174" t="s">
        <v>135</v>
      </c>
      <c r="K4" s="174" t="s">
        <v>136</v>
      </c>
      <c r="L4" s="174" t="s">
        <v>137</v>
      </c>
      <c r="M4" s="175" t="s">
        <v>138</v>
      </c>
    </row>
    <row r="5" spans="1:14" s="1" customFormat="1" ht="20.100000000000001" customHeight="1" thickBot="1" x14ac:dyDescent="0.2">
      <c r="B5" s="176">
        <v>29</v>
      </c>
      <c r="C5" s="177">
        <v>42532</v>
      </c>
      <c r="D5" s="177">
        <v>155431</v>
      </c>
      <c r="E5" s="177">
        <v>11326</v>
      </c>
      <c r="F5" s="177">
        <v>65150</v>
      </c>
      <c r="G5" s="177">
        <v>254723</v>
      </c>
      <c r="H5" s="177">
        <v>10099758</v>
      </c>
      <c r="I5" s="178">
        <f>G5/F5</f>
        <v>3.9097927858787416</v>
      </c>
      <c r="J5" s="178">
        <f>G5/D5*100</f>
        <v>163.88172243632221</v>
      </c>
      <c r="K5" s="178">
        <f>D5/C5</f>
        <v>3.6544484153108248</v>
      </c>
      <c r="L5" s="178">
        <f>H5/C5</f>
        <v>237.46256935954105</v>
      </c>
      <c r="M5" s="179">
        <f>G5/C5</f>
        <v>5.9889730085582622</v>
      </c>
    </row>
    <row r="6" spans="1:14" s="2" customFormat="1" ht="20.100000000000001" customHeight="1" thickTop="1" x14ac:dyDescent="0.15">
      <c r="B6" s="294">
        <v>28</v>
      </c>
      <c r="C6" s="295">
        <v>43112</v>
      </c>
      <c r="D6" s="295">
        <v>144873</v>
      </c>
      <c r="E6" s="295">
        <v>8705</v>
      </c>
      <c r="F6" s="295">
        <v>69075</v>
      </c>
      <c r="G6" s="295">
        <v>266667</v>
      </c>
      <c r="H6" s="295">
        <v>10198346</v>
      </c>
      <c r="I6" s="296">
        <f>G6/F6</f>
        <v>3.8605428881650381</v>
      </c>
      <c r="J6" s="296">
        <f>G6/D6*100</f>
        <v>184.06949535110061</v>
      </c>
      <c r="K6" s="296">
        <f>D6/C6</f>
        <v>3.3603868992391908</v>
      </c>
      <c r="L6" s="296">
        <f>H6/C6</f>
        <v>236.55469474856187</v>
      </c>
      <c r="M6" s="297">
        <f>G6/C6</f>
        <v>6.1854472072740769</v>
      </c>
    </row>
    <row r="7" spans="1:14" s="1" customFormat="1" ht="20.100000000000001" customHeight="1" x14ac:dyDescent="0.15">
      <c r="B7" s="291">
        <v>27</v>
      </c>
      <c r="C7" s="172">
        <v>43299</v>
      </c>
      <c r="D7" s="172">
        <v>137557</v>
      </c>
      <c r="E7" s="172">
        <v>14748</v>
      </c>
      <c r="F7" s="172">
        <v>37456</v>
      </c>
      <c r="G7" s="172">
        <v>149976</v>
      </c>
      <c r="H7" s="172">
        <v>29479570</v>
      </c>
      <c r="I7" s="170">
        <f>G7/F7</f>
        <v>4.0040580948312687</v>
      </c>
      <c r="J7" s="170">
        <f>G7/D7*100</f>
        <v>109.02825737694192</v>
      </c>
      <c r="K7" s="170">
        <f>D7/C7</f>
        <v>3.1769093974456686</v>
      </c>
      <c r="L7" s="170">
        <f>H7/C7</f>
        <v>680.83720178295107</v>
      </c>
      <c r="M7" s="171">
        <f>G7/C7</f>
        <v>3.4637289544793184</v>
      </c>
    </row>
    <row r="8" spans="1:14" s="1" customFormat="1" ht="20.100000000000001" customHeight="1" x14ac:dyDescent="0.15">
      <c r="B8" s="291">
        <v>26</v>
      </c>
      <c r="C8" s="169">
        <v>43471</v>
      </c>
      <c r="D8" s="169">
        <v>124434</v>
      </c>
      <c r="E8" s="169">
        <v>5593</v>
      </c>
      <c r="F8" s="169">
        <v>35077</v>
      </c>
      <c r="G8" s="169">
        <v>151212</v>
      </c>
      <c r="H8" s="169">
        <v>9096332</v>
      </c>
      <c r="I8" s="170">
        <f>G8/F8</f>
        <v>4.3108589674145454</v>
      </c>
      <c r="J8" s="170">
        <f>G8/D8*100</f>
        <v>121.51984184386903</v>
      </c>
      <c r="K8" s="170">
        <f>D8/C8</f>
        <v>2.8624600308251478</v>
      </c>
      <c r="L8" s="170">
        <f>H8/C8</f>
        <v>209.25058084700146</v>
      </c>
      <c r="M8" s="171">
        <f>G8/C8</f>
        <v>3.4784569023026846</v>
      </c>
    </row>
    <row r="9" spans="1:14" s="1" customFormat="1" ht="20.100000000000001" customHeight="1" thickBot="1" x14ac:dyDescent="0.2">
      <c r="B9" s="278">
        <v>25</v>
      </c>
      <c r="C9" s="298">
        <v>43690</v>
      </c>
      <c r="D9" s="298">
        <v>118436</v>
      </c>
      <c r="E9" s="298">
        <v>5752</v>
      </c>
      <c r="F9" s="298">
        <v>34041</v>
      </c>
      <c r="G9" s="298">
        <v>149334</v>
      </c>
      <c r="H9" s="298">
        <v>9099926</v>
      </c>
      <c r="I9" s="299">
        <f>G9/F9</f>
        <v>4.3868864016920774</v>
      </c>
      <c r="J9" s="299">
        <f>G9/D9*100</f>
        <v>126.08835151474213</v>
      </c>
      <c r="K9" s="299">
        <f>D9/C9</f>
        <v>2.7108262760357063</v>
      </c>
      <c r="L9" s="299">
        <f>H9/C9</f>
        <v>208.28395513847562</v>
      </c>
      <c r="M9" s="300">
        <f>G9/C9</f>
        <v>3.418036163881895</v>
      </c>
    </row>
    <row r="10" spans="1:14" s="2" customFormat="1" ht="20.100000000000001" customHeight="1" x14ac:dyDescent="0.15">
      <c r="B10" s="114"/>
      <c r="C10" s="1" t="s">
        <v>118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4" s="2" customFormat="1" ht="20.100000000000001" customHeight="1" x14ac:dyDescent="0.1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4" s="2" customFormat="1" ht="20.100000000000001" customHeight="1" x14ac:dyDescent="0.15">
      <c r="A12" s="1"/>
      <c r="B12" s="1" t="s">
        <v>87</v>
      </c>
      <c r="C12" s="349" t="s">
        <v>88</v>
      </c>
      <c r="D12" s="349"/>
      <c r="E12" s="114"/>
      <c r="F12" s="349" t="s">
        <v>110</v>
      </c>
      <c r="G12" s="349"/>
      <c r="H12" s="114"/>
      <c r="I12" s="349" t="s">
        <v>111</v>
      </c>
      <c r="J12" s="349"/>
      <c r="K12" s="114"/>
      <c r="L12" s="354"/>
      <c r="M12" s="354"/>
      <c r="N12" s="5"/>
    </row>
    <row r="13" spans="1:14" s="2" customFormat="1" ht="20.100000000000001" customHeight="1" x14ac:dyDescent="0.15">
      <c r="A13" s="1"/>
      <c r="B13" s="1"/>
      <c r="C13" s="44" t="s">
        <v>35</v>
      </c>
      <c r="D13" s="44">
        <v>96574</v>
      </c>
      <c r="E13" s="115"/>
      <c r="F13" s="44" t="s">
        <v>43</v>
      </c>
      <c r="G13" s="44">
        <v>246910</v>
      </c>
      <c r="H13" s="115"/>
      <c r="I13" s="174" t="s">
        <v>59</v>
      </c>
      <c r="J13" s="174" t="s">
        <v>60</v>
      </c>
      <c r="K13" s="115"/>
      <c r="L13" s="116"/>
      <c r="M13" s="116"/>
      <c r="N13" s="34"/>
    </row>
    <row r="14" spans="1:14" s="2" customFormat="1" ht="20.100000000000001" customHeight="1" thickBot="1" x14ac:dyDescent="0.2">
      <c r="A14" s="1"/>
      <c r="B14" s="1"/>
      <c r="C14" s="207" t="s">
        <v>36</v>
      </c>
      <c r="D14" s="44">
        <v>36625</v>
      </c>
      <c r="E14" s="117"/>
      <c r="F14" s="44" t="s">
        <v>44</v>
      </c>
      <c r="G14" s="44">
        <v>78</v>
      </c>
      <c r="H14" s="115"/>
      <c r="I14" s="44" t="s">
        <v>139</v>
      </c>
      <c r="J14" s="207">
        <v>9934706</v>
      </c>
      <c r="K14" s="115"/>
      <c r="L14" s="115"/>
      <c r="M14" s="115"/>
      <c r="N14" s="5"/>
    </row>
    <row r="15" spans="1:14" s="2" customFormat="1" ht="20.100000000000001" customHeight="1" thickTop="1" thickBot="1" x14ac:dyDescent="0.2">
      <c r="A15" s="1"/>
      <c r="B15" s="1"/>
      <c r="C15" s="207" t="s">
        <v>37</v>
      </c>
      <c r="D15" s="44">
        <v>15134</v>
      </c>
      <c r="E15" s="117"/>
      <c r="F15" s="216" t="s">
        <v>38</v>
      </c>
      <c r="G15" s="209">
        <f>SUM(G12:G14)</f>
        <v>246988</v>
      </c>
      <c r="H15" s="115"/>
      <c r="I15" s="44" t="s">
        <v>48</v>
      </c>
      <c r="J15" s="207">
        <v>25150</v>
      </c>
      <c r="K15" s="115"/>
      <c r="L15" s="115"/>
      <c r="M15" s="115"/>
      <c r="N15" s="5"/>
    </row>
    <row r="16" spans="1:14" s="2" customFormat="1" ht="20.100000000000001" customHeight="1" thickTop="1" thickBot="1" x14ac:dyDescent="0.2">
      <c r="A16" s="1"/>
      <c r="B16" s="1"/>
      <c r="C16" s="208" t="s">
        <v>38</v>
      </c>
      <c r="D16" s="209">
        <f>SUM(D13:D15)</f>
        <v>148333</v>
      </c>
      <c r="E16" s="117"/>
      <c r="F16" s="169" t="s">
        <v>45</v>
      </c>
      <c r="G16" s="169">
        <v>906</v>
      </c>
      <c r="H16" s="117"/>
      <c r="I16" s="44" t="s">
        <v>49</v>
      </c>
      <c r="J16" s="207">
        <v>28530</v>
      </c>
      <c r="K16" s="117"/>
      <c r="L16" s="115"/>
      <c r="M16" s="115"/>
      <c r="N16" s="5"/>
    </row>
    <row r="17" spans="1:14" s="2" customFormat="1" ht="20.100000000000001" customHeight="1" thickTop="1" x14ac:dyDescent="0.15">
      <c r="A17" s="1"/>
      <c r="B17" s="1"/>
      <c r="C17" s="207" t="s">
        <v>39</v>
      </c>
      <c r="D17" s="169">
        <v>4647</v>
      </c>
      <c r="E17" s="117"/>
      <c r="F17" s="44" t="s">
        <v>46</v>
      </c>
      <c r="G17" s="44">
        <v>3619</v>
      </c>
      <c r="H17" s="115"/>
      <c r="I17" s="44" t="s">
        <v>50</v>
      </c>
      <c r="J17" s="207">
        <v>0</v>
      </c>
      <c r="K17" s="115"/>
      <c r="L17" s="115"/>
      <c r="M17" s="115"/>
      <c r="N17" s="5"/>
    </row>
    <row r="18" spans="1:14" s="2" customFormat="1" ht="20.100000000000001" customHeight="1" thickBot="1" x14ac:dyDescent="0.2">
      <c r="A18" s="1"/>
      <c r="B18" s="1"/>
      <c r="C18" s="207" t="s">
        <v>40</v>
      </c>
      <c r="D18" s="44">
        <v>2420</v>
      </c>
      <c r="E18" s="117"/>
      <c r="F18" s="217" t="s">
        <v>47</v>
      </c>
      <c r="G18" s="217">
        <v>3210</v>
      </c>
      <c r="H18" s="115"/>
      <c r="I18" s="44" t="s">
        <v>106</v>
      </c>
      <c r="J18" s="207">
        <v>39009</v>
      </c>
      <c r="K18" s="115"/>
      <c r="L18" s="115"/>
      <c r="M18" s="115"/>
      <c r="N18" s="5"/>
    </row>
    <row r="19" spans="1:14" s="2" customFormat="1" ht="20.100000000000001" customHeight="1" thickTop="1" thickBot="1" x14ac:dyDescent="0.2">
      <c r="A19" s="1"/>
      <c r="B19" s="1"/>
      <c r="C19" s="207" t="s">
        <v>107</v>
      </c>
      <c r="D19" s="44">
        <v>31</v>
      </c>
      <c r="E19" s="117"/>
      <c r="F19" s="218" t="s">
        <v>38</v>
      </c>
      <c r="G19" s="219">
        <f>SUM(G16:G18)</f>
        <v>7735</v>
      </c>
      <c r="H19" s="115"/>
      <c r="I19" s="217" t="s">
        <v>51</v>
      </c>
      <c r="J19" s="242">
        <v>72363</v>
      </c>
      <c r="K19" s="115"/>
      <c r="L19" s="115"/>
      <c r="M19" s="115"/>
      <c r="N19" s="5"/>
    </row>
    <row r="20" spans="1:14" s="2" customFormat="1" ht="20.100000000000001" customHeight="1" thickTop="1" thickBot="1" x14ac:dyDescent="0.2">
      <c r="A20" s="1"/>
      <c r="B20" s="1"/>
      <c r="C20" s="210" t="s">
        <v>44</v>
      </c>
      <c r="D20" s="211">
        <v>0</v>
      </c>
      <c r="E20" s="117"/>
      <c r="F20" s="220" t="s">
        <v>41</v>
      </c>
      <c r="G20" s="215">
        <f>G15+G19</f>
        <v>254723</v>
      </c>
      <c r="H20" s="115"/>
      <c r="I20" s="220" t="s">
        <v>41</v>
      </c>
      <c r="J20" s="215">
        <f>SUM(J14:J19)</f>
        <v>10099758</v>
      </c>
      <c r="K20" s="115"/>
      <c r="L20" s="116"/>
      <c r="M20" s="115"/>
      <c r="N20" s="6"/>
    </row>
    <row r="21" spans="1:14" s="2" customFormat="1" ht="20.100000000000001" customHeight="1" thickTop="1" thickBot="1" x14ac:dyDescent="0.2">
      <c r="A21" s="1"/>
      <c r="B21" s="1"/>
      <c r="C21" s="212" t="s">
        <v>38</v>
      </c>
      <c r="D21" s="213">
        <f>SUM(D17:D20)</f>
        <v>7098</v>
      </c>
      <c r="E21" s="117"/>
      <c r="F21" s="118"/>
      <c r="G21" s="119"/>
      <c r="H21" s="115"/>
      <c r="I21" s="115"/>
      <c r="J21" s="115"/>
      <c r="K21" s="115"/>
      <c r="L21" s="115"/>
      <c r="M21" s="115"/>
      <c r="N21" s="5"/>
    </row>
    <row r="22" spans="1:14" s="2" customFormat="1" ht="20.100000000000001" customHeight="1" thickTop="1" thickBot="1" x14ac:dyDescent="0.2">
      <c r="A22" s="1"/>
      <c r="B22" s="1"/>
      <c r="C22" s="214" t="s">
        <v>41</v>
      </c>
      <c r="D22" s="215">
        <f>D16+D21</f>
        <v>155431</v>
      </c>
      <c r="E22" s="117"/>
      <c r="F22" s="355" t="s">
        <v>234</v>
      </c>
      <c r="G22" s="356"/>
      <c r="H22" s="357"/>
      <c r="I22" s="116"/>
      <c r="J22" s="115"/>
      <c r="K22" s="115"/>
      <c r="L22" s="116"/>
      <c r="M22" s="115"/>
      <c r="N22" s="5"/>
    </row>
    <row r="23" spans="1:14" s="2" customFormat="1" ht="20.100000000000001" customHeight="1" thickTop="1" x14ac:dyDescent="0.15">
      <c r="B23" s="114"/>
      <c r="C23" s="120"/>
      <c r="D23" s="115"/>
      <c r="E23" s="117"/>
      <c r="F23" s="358"/>
      <c r="G23" s="359"/>
      <c r="H23" s="360"/>
      <c r="I23" s="116"/>
      <c r="J23" s="115"/>
      <c r="K23" s="249"/>
      <c r="L23" s="64"/>
      <c r="M23" s="249"/>
      <c r="N23" s="249"/>
    </row>
    <row r="24" spans="1:14" s="2" customFormat="1" ht="20.100000000000001" customHeight="1" x14ac:dyDescent="0.15">
      <c r="B24" s="114"/>
      <c r="C24" s="120"/>
      <c r="D24" s="115"/>
      <c r="E24" s="117"/>
      <c r="F24" s="361"/>
      <c r="G24" s="362"/>
      <c r="H24" s="363"/>
      <c r="I24" s="114"/>
      <c r="J24" s="114"/>
      <c r="K24" s="1"/>
      <c r="L24" s="64"/>
      <c r="M24" s="249"/>
      <c r="N24" s="1"/>
    </row>
    <row r="25" spans="1:14" s="2" customFormat="1" ht="20.100000000000001" customHeight="1" x14ac:dyDescent="0.15">
      <c r="I25" s="35"/>
      <c r="J25" s="5"/>
      <c r="K25" s="249"/>
      <c r="L25" s="64"/>
      <c r="M25" s="249"/>
      <c r="N25" s="1"/>
    </row>
    <row r="26" spans="1:14" s="2" customFormat="1" ht="20.100000000000001" customHeight="1" x14ac:dyDescent="0.15">
      <c r="C26" s="6"/>
      <c r="I26" s="5"/>
      <c r="J26" s="5"/>
      <c r="K26" s="5"/>
      <c r="L26" s="64"/>
      <c r="M26" s="249"/>
    </row>
    <row r="27" spans="1:14" s="2" customFormat="1" ht="11.25" customHeight="1" x14ac:dyDescent="0.15">
      <c r="I27" s="5"/>
      <c r="J27" s="5"/>
      <c r="K27" s="5"/>
      <c r="N27" s="7"/>
    </row>
    <row r="28" spans="1:14" s="2" customFormat="1" ht="20.100000000000001" customHeight="1" x14ac:dyDescent="0.15"/>
    <row r="29" spans="1:14" s="2" customFormat="1" ht="20.100000000000001" customHeight="1" x14ac:dyDescent="0.15"/>
    <row r="30" spans="1:14" s="2" customFormat="1" ht="20.100000000000001" customHeight="1" x14ac:dyDescent="0.15"/>
    <row r="31" spans="1:14" s="2" customFormat="1" ht="20.100000000000001" customHeight="1" x14ac:dyDescent="0.15"/>
    <row r="32" spans="1:14" s="2" customFormat="1" ht="20.100000000000001" customHeight="1" x14ac:dyDescent="0.15"/>
  </sheetData>
  <mergeCells count="17">
    <mergeCell ref="F22:H24"/>
    <mergeCell ref="G2:G3"/>
    <mergeCell ref="B2:B4"/>
    <mergeCell ref="C2:C3"/>
    <mergeCell ref="D2:D3"/>
    <mergeCell ref="E2:E3"/>
    <mergeCell ref="F12:G12"/>
    <mergeCell ref="F2:F3"/>
    <mergeCell ref="I12:J12"/>
    <mergeCell ref="C12:D12"/>
    <mergeCell ref="M2:M3"/>
    <mergeCell ref="H2:H3"/>
    <mergeCell ref="I2:I3"/>
    <mergeCell ref="J2:J3"/>
    <mergeCell ref="K2:K3"/>
    <mergeCell ref="L2:L3"/>
    <mergeCell ref="L12:M12"/>
  </mergeCells>
  <phoneticPr fontId="4"/>
  <pageMargins left="0.70866141732283472" right="0.70866141732283472" top="0.74803149606299213" bottom="0.6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R25"/>
  <sheetViews>
    <sheetView topLeftCell="A13" workbookViewId="0">
      <selection activeCell="Q15" sqref="Q15"/>
    </sheetView>
  </sheetViews>
  <sheetFormatPr defaultRowHeight="21" customHeight="1" x14ac:dyDescent="0.15"/>
  <cols>
    <col min="1" max="1" width="2" style="9" customWidth="1"/>
    <col min="2" max="2" width="8.5" style="9" customWidth="1"/>
    <col min="3" max="15" width="7.5" style="9" customWidth="1"/>
    <col min="16" max="16" width="6.625" style="9" customWidth="1"/>
    <col min="17" max="16384" width="9" style="9"/>
  </cols>
  <sheetData>
    <row r="1" spans="2:18" ht="21" customHeight="1" x14ac:dyDescent="0.15">
      <c r="B1" s="130" t="s">
        <v>126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2:18" ht="21" customHeight="1" thickBot="1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8" ht="21" customHeight="1" x14ac:dyDescent="0.15">
      <c r="B3" s="132"/>
      <c r="C3" s="133">
        <v>0</v>
      </c>
      <c r="D3" s="133">
        <v>1</v>
      </c>
      <c r="E3" s="133">
        <v>2</v>
      </c>
      <c r="F3" s="133">
        <v>3</v>
      </c>
      <c r="G3" s="133">
        <v>4</v>
      </c>
      <c r="H3" s="133">
        <v>5</v>
      </c>
      <c r="I3" s="133">
        <v>6</v>
      </c>
      <c r="J3" s="133">
        <v>7</v>
      </c>
      <c r="K3" s="133">
        <v>8</v>
      </c>
      <c r="L3" s="133">
        <v>9</v>
      </c>
      <c r="M3" s="381" t="s">
        <v>20</v>
      </c>
      <c r="N3" s="379" t="s">
        <v>34</v>
      </c>
      <c r="O3" s="376" t="s">
        <v>0</v>
      </c>
    </row>
    <row r="4" spans="2:18" ht="21" customHeight="1" thickBot="1" x14ac:dyDescent="0.2">
      <c r="B4" s="134"/>
      <c r="C4" s="135" t="s">
        <v>21</v>
      </c>
      <c r="D4" s="135" t="s">
        <v>22</v>
      </c>
      <c r="E4" s="135" t="s">
        <v>23</v>
      </c>
      <c r="F4" s="135" t="s">
        <v>24</v>
      </c>
      <c r="G4" s="135" t="s">
        <v>25</v>
      </c>
      <c r="H4" s="135" t="s">
        <v>26</v>
      </c>
      <c r="I4" s="135" t="s">
        <v>27</v>
      </c>
      <c r="J4" s="135" t="s">
        <v>28</v>
      </c>
      <c r="K4" s="135" t="s">
        <v>29</v>
      </c>
      <c r="L4" s="135" t="s">
        <v>30</v>
      </c>
      <c r="M4" s="382"/>
      <c r="N4" s="380"/>
      <c r="O4" s="377"/>
    </row>
    <row r="5" spans="2:18" ht="21" customHeight="1" thickTop="1" x14ac:dyDescent="0.15">
      <c r="B5" s="136" t="s">
        <v>97</v>
      </c>
      <c r="C5" s="126">
        <v>347</v>
      </c>
      <c r="D5" s="126">
        <v>366</v>
      </c>
      <c r="E5" s="126">
        <v>1469</v>
      </c>
      <c r="F5" s="126">
        <v>1604</v>
      </c>
      <c r="G5" s="126">
        <v>2396</v>
      </c>
      <c r="H5" s="126">
        <v>912</v>
      </c>
      <c r="I5" s="126">
        <v>620</v>
      </c>
      <c r="J5" s="126">
        <v>1909</v>
      </c>
      <c r="K5" s="126">
        <v>457</v>
      </c>
      <c r="L5" s="126">
        <v>26545</v>
      </c>
      <c r="M5" s="127">
        <f>SUM(C5:L5)</f>
        <v>36625</v>
      </c>
      <c r="N5" s="129">
        <v>153</v>
      </c>
      <c r="O5" s="141">
        <f>SUM(M5:N5)</f>
        <v>36778</v>
      </c>
    </row>
    <row r="6" spans="2:18" ht="21" customHeight="1" x14ac:dyDescent="0.15">
      <c r="B6" s="137" t="s">
        <v>32</v>
      </c>
      <c r="C6" s="142">
        <f>SUM(C5/O5*100)</f>
        <v>0.94349883082277453</v>
      </c>
      <c r="D6" s="142">
        <f>D5/O5*100</f>
        <v>0.99516015008972758</v>
      </c>
      <c r="E6" s="142">
        <f>E5/O5*100</f>
        <v>3.9942356843765294</v>
      </c>
      <c r="F6" s="142">
        <f>F5/O5*100</f>
        <v>4.3613029528522489</v>
      </c>
      <c r="G6" s="142">
        <f>G5/O5*100</f>
        <v>6.5147642612431351</v>
      </c>
      <c r="H6" s="142">
        <f>H5/O5*100</f>
        <v>2.4797433248137475</v>
      </c>
      <c r="I6" s="142">
        <f>I5/O5*100</f>
        <v>1.6857904181847843</v>
      </c>
      <c r="J6" s="142">
        <f>J5/O5*100</f>
        <v>5.1906030779270216</v>
      </c>
      <c r="K6" s="142">
        <f>K5/O5*100</f>
        <v>1.2425906792103976</v>
      </c>
      <c r="L6" s="142">
        <f>L5/O5*100</f>
        <v>72.176301049540484</v>
      </c>
      <c r="M6" s="143">
        <f>SUM(C6:L6)</f>
        <v>99.583990429060847</v>
      </c>
      <c r="N6" s="142">
        <f>N5/O5*100</f>
        <v>0.41600957093914837</v>
      </c>
      <c r="O6" s="144">
        <v>100</v>
      </c>
    </row>
    <row r="7" spans="2:18" ht="21" customHeight="1" x14ac:dyDescent="0.15">
      <c r="B7" s="138" t="s">
        <v>122</v>
      </c>
      <c r="C7" s="124">
        <v>4407</v>
      </c>
      <c r="D7" s="124">
        <v>5009</v>
      </c>
      <c r="E7" s="124">
        <v>10548</v>
      </c>
      <c r="F7" s="124">
        <v>12630</v>
      </c>
      <c r="G7" s="124">
        <v>8094</v>
      </c>
      <c r="H7" s="124">
        <v>6842</v>
      </c>
      <c r="I7" s="124">
        <v>3114</v>
      </c>
      <c r="J7" s="124">
        <v>9201</v>
      </c>
      <c r="K7" s="124">
        <v>1524</v>
      </c>
      <c r="L7" s="124">
        <v>35205</v>
      </c>
      <c r="M7" s="125">
        <f>SUM(C7:L7)</f>
        <v>96574</v>
      </c>
      <c r="N7" s="128">
        <v>14981</v>
      </c>
      <c r="O7" s="144">
        <f>SUM(M7:N7)</f>
        <v>111555</v>
      </c>
    </row>
    <row r="8" spans="2:18" ht="21" customHeight="1" thickBot="1" x14ac:dyDescent="0.2">
      <c r="B8" s="139" t="s">
        <v>32</v>
      </c>
      <c r="C8" s="145">
        <f>SUM(C7/O7*100)</f>
        <v>3.9505176818609655</v>
      </c>
      <c r="D8" s="145">
        <f>D7/O7*100</f>
        <v>4.4901618035946393</v>
      </c>
      <c r="E8" s="145">
        <f>E7/O7*100</f>
        <v>9.4554255748285598</v>
      </c>
      <c r="F8" s="145">
        <f>F7/O7*100</f>
        <v>11.321769530724755</v>
      </c>
      <c r="G8" s="145">
        <f>G7/O7*100</f>
        <v>7.2556138227780025</v>
      </c>
      <c r="H8" s="145">
        <f>H7/O7*100</f>
        <v>6.1332974765810588</v>
      </c>
      <c r="I8" s="145">
        <f>I7/O7*100</f>
        <v>2.7914481645824929</v>
      </c>
      <c r="J8" s="145">
        <f>J7/O7*100</f>
        <v>8.2479494419792925</v>
      </c>
      <c r="K8" s="145">
        <f>K7/O7*100</f>
        <v>1.3661422616646497</v>
      </c>
      <c r="L8" s="145">
        <f>L7/O7*100</f>
        <v>31.558424095737532</v>
      </c>
      <c r="M8" s="146">
        <f>SUM(C8:L8)</f>
        <v>86.57074985433195</v>
      </c>
      <c r="N8" s="147">
        <f>N7/O7*100</f>
        <v>13.429250145668057</v>
      </c>
      <c r="O8" s="148">
        <v>100</v>
      </c>
    </row>
    <row r="9" spans="2:18" s="10" customFormat="1" ht="21" customHeight="1" thickTop="1" x14ac:dyDescent="0.15">
      <c r="B9" s="138" t="s">
        <v>33</v>
      </c>
      <c r="C9" s="149">
        <f>C5+C7</f>
        <v>4754</v>
      </c>
      <c r="D9" s="149">
        <f t="shared" ref="D9:L9" si="0">D5+D7</f>
        <v>5375</v>
      </c>
      <c r="E9" s="149">
        <f t="shared" si="0"/>
        <v>12017</v>
      </c>
      <c r="F9" s="149">
        <f t="shared" si="0"/>
        <v>14234</v>
      </c>
      <c r="G9" s="149">
        <f t="shared" si="0"/>
        <v>10490</v>
      </c>
      <c r="H9" s="149">
        <f t="shared" si="0"/>
        <v>7754</v>
      </c>
      <c r="I9" s="149">
        <f t="shared" si="0"/>
        <v>3734</v>
      </c>
      <c r="J9" s="149">
        <f t="shared" si="0"/>
        <v>11110</v>
      </c>
      <c r="K9" s="149">
        <f t="shared" si="0"/>
        <v>1981</v>
      </c>
      <c r="L9" s="149">
        <f t="shared" si="0"/>
        <v>61750</v>
      </c>
      <c r="M9" s="150">
        <f>SUM(M5+M7)</f>
        <v>133199</v>
      </c>
      <c r="N9" s="151">
        <f>N5+N7</f>
        <v>15134</v>
      </c>
      <c r="O9" s="141">
        <f>SUM(O5+O7)</f>
        <v>148333</v>
      </c>
    </row>
    <row r="10" spans="2:18" s="10" customFormat="1" ht="21" customHeight="1" thickBot="1" x14ac:dyDescent="0.2">
      <c r="B10" s="140" t="s">
        <v>32</v>
      </c>
      <c r="C10" s="152">
        <f>SUM(C9/O9*100)</f>
        <v>3.2049510223618483</v>
      </c>
      <c r="D10" s="152">
        <f>D9/O9*100</f>
        <v>3.6236036485475251</v>
      </c>
      <c r="E10" s="152">
        <f>E9/O9*100</f>
        <v>8.1013665199247651</v>
      </c>
      <c r="F10" s="152">
        <f>F9/O9*100</f>
        <v>9.5959766201721806</v>
      </c>
      <c r="G10" s="152">
        <f>G9/O9*100</f>
        <v>7.0719260043281</v>
      </c>
      <c r="H10" s="152">
        <f>H9/O9*100</f>
        <v>5.2274274773651177</v>
      </c>
      <c r="I10" s="152">
        <f>I9/O9*100</f>
        <v>2.5173090276607364</v>
      </c>
      <c r="J10" s="152">
        <f>J9/O9*100</f>
        <v>7.4899044716954428</v>
      </c>
      <c r="K10" s="152">
        <f>K9/O9*100</f>
        <v>1.3355086191204923</v>
      </c>
      <c r="L10" s="152">
        <f>L9/O9*100</f>
        <v>41.629307032150635</v>
      </c>
      <c r="M10" s="153">
        <f>SUM(C10:L10)</f>
        <v>89.797280443326841</v>
      </c>
      <c r="N10" s="154">
        <f>N9/O9*100</f>
        <v>10.202719556673161</v>
      </c>
      <c r="O10" s="155">
        <v>100</v>
      </c>
    </row>
    <row r="11" spans="2:18" s="10" customFormat="1" ht="21" customHeight="1" x14ac:dyDescent="0.15"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1"/>
    </row>
    <row r="12" spans="2:18" s="10" customFormat="1" ht="21" customHeight="1" x14ac:dyDescent="0.15">
      <c r="B12" s="130" t="s">
        <v>108</v>
      </c>
      <c r="C12" s="156"/>
      <c r="D12" s="156"/>
      <c r="E12" s="156"/>
      <c r="F12" s="156"/>
      <c r="G12" s="156"/>
      <c r="H12" s="378" t="s">
        <v>61</v>
      </c>
      <c r="I12" s="378"/>
      <c r="J12" s="378"/>
      <c r="K12" s="378"/>
      <c r="L12" s="123"/>
      <c r="M12" s="232" t="s">
        <v>151</v>
      </c>
      <c r="N12" s="232"/>
      <c r="O12" s="232"/>
      <c r="P12" s="232"/>
      <c r="Q12" s="232"/>
      <c r="R12" s="156"/>
    </row>
    <row r="13" spans="2:18" s="10" customFormat="1" ht="21" customHeight="1" thickBot="1" x14ac:dyDescent="0.2">
      <c r="B13" s="157" t="s">
        <v>39</v>
      </c>
      <c r="C13" s="368">
        <v>4647</v>
      </c>
      <c r="D13" s="369"/>
      <c r="E13" s="158"/>
      <c r="F13" s="158"/>
      <c r="G13" s="158"/>
      <c r="H13" s="142" t="s">
        <v>62</v>
      </c>
      <c r="I13" s="142"/>
      <c r="J13" s="383">
        <f>O9</f>
        <v>148333</v>
      </c>
      <c r="K13" s="383"/>
      <c r="L13" s="123"/>
      <c r="M13" s="267"/>
      <c r="N13" s="162" t="s">
        <v>31</v>
      </c>
      <c r="O13" s="162" t="s">
        <v>146</v>
      </c>
      <c r="P13" s="268" t="s">
        <v>147</v>
      </c>
      <c r="Q13" s="162" t="s">
        <v>140</v>
      </c>
      <c r="R13" s="162" t="s">
        <v>148</v>
      </c>
    </row>
    <row r="14" spans="2:18" s="10" customFormat="1" ht="21" customHeight="1" thickTop="1" thickBot="1" x14ac:dyDescent="0.2">
      <c r="B14" s="157" t="s">
        <v>40</v>
      </c>
      <c r="C14" s="368">
        <v>2420</v>
      </c>
      <c r="D14" s="369"/>
      <c r="E14" s="158"/>
      <c r="F14" s="158"/>
      <c r="G14" s="158"/>
      <c r="H14" s="145" t="s">
        <v>119</v>
      </c>
      <c r="I14" s="145"/>
      <c r="J14" s="370">
        <f>C16</f>
        <v>7098</v>
      </c>
      <c r="K14" s="370"/>
      <c r="L14" s="123"/>
      <c r="M14" s="160" t="s">
        <v>120</v>
      </c>
      <c r="N14" s="126">
        <v>1425</v>
      </c>
      <c r="O14" s="126">
        <v>135</v>
      </c>
      <c r="P14" s="163">
        <f>N14+O14</f>
        <v>1560</v>
      </c>
      <c r="Q14" s="164">
        <v>24</v>
      </c>
      <c r="R14" s="149">
        <f>P14-Q14</f>
        <v>1536</v>
      </c>
    </row>
    <row r="15" spans="2:18" s="10" customFormat="1" ht="21" customHeight="1" thickTop="1" thickBot="1" x14ac:dyDescent="0.2">
      <c r="B15" s="159" t="s">
        <v>107</v>
      </c>
      <c r="C15" s="374">
        <v>31</v>
      </c>
      <c r="D15" s="375"/>
      <c r="E15" s="158"/>
      <c r="F15" s="158"/>
      <c r="G15" s="158"/>
      <c r="H15" s="372" t="s">
        <v>41</v>
      </c>
      <c r="I15" s="373"/>
      <c r="J15" s="371">
        <f>SUM(J13:K14)</f>
        <v>155431</v>
      </c>
      <c r="K15" s="371"/>
      <c r="L15" s="123"/>
      <c r="M15" s="269" t="s">
        <v>121</v>
      </c>
      <c r="N15" s="165">
        <v>4213</v>
      </c>
      <c r="O15" s="165">
        <v>4138</v>
      </c>
      <c r="P15" s="166">
        <f>N15+O15</f>
        <v>8351</v>
      </c>
      <c r="Q15" s="167">
        <v>213</v>
      </c>
      <c r="R15" s="234">
        <f>P15-Q15</f>
        <v>8138</v>
      </c>
    </row>
    <row r="16" spans="2:18" s="10" customFormat="1" ht="21" customHeight="1" thickTop="1" x14ac:dyDescent="0.15">
      <c r="B16" s="160" t="s">
        <v>41</v>
      </c>
      <c r="C16" s="367">
        <f>SUM(C13:C15)</f>
        <v>7098</v>
      </c>
      <c r="D16" s="367"/>
      <c r="E16" s="161"/>
      <c r="F16" s="161"/>
      <c r="G16" s="161"/>
      <c r="H16" s="161"/>
      <c r="I16" s="161"/>
      <c r="J16" s="161"/>
      <c r="K16" s="161"/>
      <c r="L16" s="123"/>
      <c r="M16" s="160" t="s">
        <v>33</v>
      </c>
      <c r="N16" s="233">
        <f>N14+N15</f>
        <v>5638</v>
      </c>
      <c r="O16" s="233">
        <f>O14+O15</f>
        <v>4273</v>
      </c>
      <c r="P16" s="233">
        <f>P14+P15</f>
        <v>9911</v>
      </c>
      <c r="Q16" s="168">
        <f>Q14+Q15</f>
        <v>237</v>
      </c>
      <c r="R16" s="233">
        <f>P16-Q16</f>
        <v>9674</v>
      </c>
    </row>
    <row r="17" spans="2:15" ht="21" customHeight="1" x14ac:dyDescent="0.1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2:15" ht="21" customHeight="1" x14ac:dyDescent="0.15">
      <c r="B18" t="s">
        <v>181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 x14ac:dyDescent="0.2">
      <c r="B19" s="302" t="s">
        <v>194</v>
      </c>
      <c r="C19" s="303" t="s">
        <v>195</v>
      </c>
      <c r="D19" s="304" t="s">
        <v>64</v>
      </c>
      <c r="E19" s="304" t="s">
        <v>65</v>
      </c>
      <c r="F19" s="304" t="s">
        <v>66</v>
      </c>
      <c r="G19" s="304" t="s">
        <v>67</v>
      </c>
      <c r="H19" s="304" t="s">
        <v>68</v>
      </c>
      <c r="I19" s="304" t="s">
        <v>69</v>
      </c>
      <c r="J19" s="304" t="s">
        <v>70</v>
      </c>
      <c r="K19" s="304" t="s">
        <v>71</v>
      </c>
      <c r="L19" s="304" t="s">
        <v>72</v>
      </c>
      <c r="M19" s="304" t="s">
        <v>73</v>
      </c>
      <c r="N19" s="305" t="s">
        <v>74</v>
      </c>
      <c r="O19" s="306" t="s">
        <v>188</v>
      </c>
    </row>
    <row r="20" spans="2:15" ht="21" customHeight="1" x14ac:dyDescent="0.15">
      <c r="B20" s="307" t="s">
        <v>189</v>
      </c>
      <c r="C20" s="308">
        <v>195</v>
      </c>
      <c r="D20" s="309">
        <v>211</v>
      </c>
      <c r="E20" s="310">
        <v>181</v>
      </c>
      <c r="F20" s="310">
        <v>134</v>
      </c>
      <c r="G20" s="310">
        <v>98</v>
      </c>
      <c r="H20" s="311">
        <v>105</v>
      </c>
      <c r="I20" s="311">
        <v>106</v>
      </c>
      <c r="J20" s="310">
        <v>110</v>
      </c>
      <c r="K20" s="310">
        <v>135</v>
      </c>
      <c r="L20" s="310">
        <v>148</v>
      </c>
      <c r="M20" s="310">
        <v>135</v>
      </c>
      <c r="N20" s="312">
        <v>153</v>
      </c>
      <c r="O20" s="313">
        <f>SUM(C20:N20)</f>
        <v>1711</v>
      </c>
    </row>
    <row r="21" spans="2:15" ht="21" customHeight="1" x14ac:dyDescent="0.15">
      <c r="B21" s="314" t="s">
        <v>197</v>
      </c>
      <c r="C21" s="315">
        <v>0</v>
      </c>
      <c r="D21" s="311">
        <v>1</v>
      </c>
      <c r="E21" s="311">
        <v>2</v>
      </c>
      <c r="F21" s="311">
        <v>1</v>
      </c>
      <c r="G21" s="311">
        <v>22</v>
      </c>
      <c r="H21" s="311">
        <v>31</v>
      </c>
      <c r="I21" s="311">
        <v>29</v>
      </c>
      <c r="J21" s="311">
        <v>31</v>
      </c>
      <c r="K21" s="311">
        <v>10</v>
      </c>
      <c r="L21" s="311">
        <v>17</v>
      </c>
      <c r="M21" s="311">
        <v>9</v>
      </c>
      <c r="N21" s="316">
        <v>20</v>
      </c>
      <c r="O21" s="317">
        <f t="shared" ref="O21:O24" si="1">SUM(C21:N21)</f>
        <v>173</v>
      </c>
    </row>
    <row r="22" spans="2:15" ht="21" customHeight="1" x14ac:dyDescent="0.15">
      <c r="B22" s="314" t="s">
        <v>190</v>
      </c>
      <c r="C22" s="318" t="s">
        <v>196</v>
      </c>
      <c r="D22" s="319" t="s">
        <v>196</v>
      </c>
      <c r="E22" s="319" t="s">
        <v>196</v>
      </c>
      <c r="F22" s="319" t="s">
        <v>196</v>
      </c>
      <c r="G22" s="319" t="s">
        <v>196</v>
      </c>
      <c r="H22" s="319" t="s">
        <v>196</v>
      </c>
      <c r="I22" s="319" t="s">
        <v>196</v>
      </c>
      <c r="J22" s="319" t="s">
        <v>196</v>
      </c>
      <c r="K22" s="319" t="s">
        <v>196</v>
      </c>
      <c r="L22" s="319" t="s">
        <v>196</v>
      </c>
      <c r="M22" s="319" t="s">
        <v>196</v>
      </c>
      <c r="N22" s="319" t="s">
        <v>196</v>
      </c>
      <c r="O22" s="317">
        <f t="shared" si="1"/>
        <v>0</v>
      </c>
    </row>
    <row r="23" spans="2:15" ht="21" customHeight="1" x14ac:dyDescent="0.15">
      <c r="B23" s="314" t="s">
        <v>191</v>
      </c>
      <c r="C23" s="315">
        <v>51</v>
      </c>
      <c r="D23" s="311">
        <v>57</v>
      </c>
      <c r="E23" s="311">
        <v>46</v>
      </c>
      <c r="F23" s="311">
        <v>51</v>
      </c>
      <c r="G23" s="311">
        <v>76</v>
      </c>
      <c r="H23" s="311">
        <v>60</v>
      </c>
      <c r="I23" s="311">
        <v>57</v>
      </c>
      <c r="J23" s="311">
        <v>32</v>
      </c>
      <c r="K23" s="311">
        <v>43</v>
      </c>
      <c r="L23" s="311">
        <v>57</v>
      </c>
      <c r="M23" s="311">
        <v>47</v>
      </c>
      <c r="N23" s="316">
        <v>44</v>
      </c>
      <c r="O23" s="317">
        <f t="shared" si="1"/>
        <v>621</v>
      </c>
    </row>
    <row r="24" spans="2:15" ht="21" customHeight="1" x14ac:dyDescent="0.15">
      <c r="B24" s="320" t="s">
        <v>192</v>
      </c>
      <c r="C24" s="321">
        <v>501</v>
      </c>
      <c r="D24" s="322">
        <v>728</v>
      </c>
      <c r="E24" s="322">
        <v>793</v>
      </c>
      <c r="F24" s="322">
        <v>810</v>
      </c>
      <c r="G24" s="322">
        <v>1195</v>
      </c>
      <c r="H24" s="322">
        <v>992</v>
      </c>
      <c r="I24" s="322">
        <v>1035</v>
      </c>
      <c r="J24" s="322">
        <v>1410</v>
      </c>
      <c r="K24" s="322">
        <v>1093</v>
      </c>
      <c r="L24" s="322">
        <v>1061</v>
      </c>
      <c r="M24" s="322">
        <v>1103</v>
      </c>
      <c r="N24" s="323">
        <v>313</v>
      </c>
      <c r="O24" s="324">
        <f t="shared" si="1"/>
        <v>11034</v>
      </c>
    </row>
    <row r="25" spans="2:15" ht="21" customHeight="1" x14ac:dyDescent="0.15">
      <c r="B25" s="320" t="s">
        <v>193</v>
      </c>
      <c r="C25" s="321">
        <v>1</v>
      </c>
      <c r="D25" s="322">
        <v>8</v>
      </c>
      <c r="E25" s="322">
        <v>3</v>
      </c>
      <c r="F25" s="322"/>
      <c r="G25" s="322">
        <v>2</v>
      </c>
      <c r="H25" s="322">
        <v>11</v>
      </c>
      <c r="I25" s="325">
        <v>6</v>
      </c>
      <c r="J25" s="325">
        <v>68</v>
      </c>
      <c r="K25" s="325">
        <v>2</v>
      </c>
      <c r="L25" s="325">
        <v>15</v>
      </c>
      <c r="M25" s="325">
        <v>17</v>
      </c>
      <c r="N25" s="323">
        <v>2</v>
      </c>
      <c r="O25" s="324">
        <f>SUM(C25:N25)</f>
        <v>135</v>
      </c>
    </row>
  </sheetData>
  <mergeCells count="12">
    <mergeCell ref="O3:O4"/>
    <mergeCell ref="H12:K12"/>
    <mergeCell ref="N3:N4"/>
    <mergeCell ref="M3:M4"/>
    <mergeCell ref="J13:K13"/>
    <mergeCell ref="C16:D16"/>
    <mergeCell ref="C13:D13"/>
    <mergeCell ref="J14:K14"/>
    <mergeCell ref="J15:K15"/>
    <mergeCell ref="H15:I15"/>
    <mergeCell ref="C14:D14"/>
    <mergeCell ref="C15:D1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6"/>
  <sheetViews>
    <sheetView tabSelected="1" zoomScale="80" zoomScaleNormal="80" workbookViewId="0">
      <selection activeCell="K21" sqref="K21"/>
    </sheetView>
  </sheetViews>
  <sheetFormatPr defaultRowHeight="18.75" customHeight="1" x14ac:dyDescent="0.15"/>
  <cols>
    <col min="1" max="1" width="8" style="38" bestFit="1" customWidth="1"/>
    <col min="2" max="2" width="13.75" style="38" bestFit="1" customWidth="1"/>
    <col min="3" max="3" width="8" style="38" customWidth="1"/>
    <col min="4" max="5" width="8" style="38" bestFit="1" customWidth="1"/>
    <col min="6" max="6" width="10" style="38" bestFit="1" customWidth="1"/>
    <col min="7" max="7" width="5.875" style="38" customWidth="1"/>
    <col min="8" max="8" width="12.5" style="38" bestFit="1" customWidth="1"/>
    <col min="9" max="9" width="10.25" style="38" bestFit="1" customWidth="1"/>
    <col min="10" max="10" width="15.75" style="38" bestFit="1" customWidth="1"/>
    <col min="11" max="11" width="13.125" style="38" bestFit="1" customWidth="1"/>
    <col min="12" max="13" width="8" style="38" bestFit="1" customWidth="1"/>
    <col min="14" max="14" width="5.875" style="38" bestFit="1" customWidth="1"/>
    <col min="15" max="15" width="8.875" style="38" bestFit="1" customWidth="1"/>
    <col min="16" max="16" width="8.125" style="38" bestFit="1" customWidth="1"/>
    <col min="17" max="16384" width="9" style="38"/>
  </cols>
  <sheetData>
    <row r="1" spans="1:16" ht="45.75" customHeight="1" x14ac:dyDescent="0.15">
      <c r="A1" s="388" t="s">
        <v>211</v>
      </c>
      <c r="B1" s="388"/>
      <c r="C1" s="388"/>
      <c r="D1" s="388"/>
      <c r="E1" s="388"/>
      <c r="F1" s="388"/>
      <c r="H1" s="388" t="s">
        <v>210</v>
      </c>
      <c r="I1" s="388"/>
      <c r="J1" s="388"/>
      <c r="K1" s="388"/>
      <c r="L1" s="388"/>
      <c r="M1" s="388"/>
      <c r="N1" s="388"/>
      <c r="O1" s="388"/>
      <c r="P1" s="388"/>
    </row>
    <row r="2" spans="1:16" ht="37.5" customHeight="1" x14ac:dyDescent="0.15">
      <c r="A2" s="395" t="s">
        <v>17</v>
      </c>
      <c r="B2" s="395" t="s">
        <v>18</v>
      </c>
      <c r="C2" s="395"/>
      <c r="D2" s="387" t="s">
        <v>141</v>
      </c>
      <c r="E2" s="387" t="s">
        <v>19</v>
      </c>
      <c r="F2" s="387" t="s">
        <v>109</v>
      </c>
      <c r="H2" s="390" t="s">
        <v>176</v>
      </c>
      <c r="I2" s="396" t="s">
        <v>177</v>
      </c>
      <c r="J2" s="396" t="s">
        <v>178</v>
      </c>
      <c r="K2" s="392" t="s">
        <v>149</v>
      </c>
      <c r="L2" s="389" t="s">
        <v>142</v>
      </c>
      <c r="M2" s="389"/>
      <c r="N2" s="389"/>
      <c r="O2" s="393" t="s">
        <v>19</v>
      </c>
      <c r="P2" s="394" t="s">
        <v>109</v>
      </c>
    </row>
    <row r="3" spans="1:16" ht="30" customHeight="1" x14ac:dyDescent="0.15">
      <c r="A3" s="395"/>
      <c r="B3" s="395"/>
      <c r="C3" s="395"/>
      <c r="D3" s="387"/>
      <c r="E3" s="387"/>
      <c r="F3" s="387"/>
      <c r="H3" s="391"/>
      <c r="I3" s="392"/>
      <c r="J3" s="392"/>
      <c r="K3" s="392"/>
      <c r="L3" s="186" t="s">
        <v>143</v>
      </c>
      <c r="M3" s="186" t="s">
        <v>144</v>
      </c>
      <c r="N3" s="182" t="s">
        <v>0</v>
      </c>
      <c r="O3" s="393"/>
      <c r="P3" s="394"/>
    </row>
    <row r="4" spans="1:16" ht="30" customHeight="1" x14ac:dyDescent="0.15">
      <c r="A4" s="247" t="s">
        <v>212</v>
      </c>
      <c r="B4" s="247" t="s">
        <v>222</v>
      </c>
      <c r="C4" s="180">
        <v>23</v>
      </c>
      <c r="D4" s="181">
        <v>23</v>
      </c>
      <c r="E4" s="183">
        <f>D4/C4</f>
        <v>1</v>
      </c>
      <c r="F4" s="184">
        <f>C4-D4</f>
        <v>0</v>
      </c>
      <c r="H4" s="241" t="s">
        <v>152</v>
      </c>
      <c r="I4" s="241" t="s">
        <v>153</v>
      </c>
      <c r="J4" s="241" t="s">
        <v>198</v>
      </c>
      <c r="K4" s="327">
        <v>23</v>
      </c>
      <c r="L4" s="181">
        <v>16</v>
      </c>
      <c r="M4" s="181">
        <v>4</v>
      </c>
      <c r="N4" s="185">
        <f>SUM(L4:M4)</f>
        <v>20</v>
      </c>
      <c r="O4" s="187">
        <f>N4/K4</f>
        <v>0.86956521739130432</v>
      </c>
      <c r="P4" s="181">
        <f>K4-N4</f>
        <v>3</v>
      </c>
    </row>
    <row r="5" spans="1:16" ht="30" customHeight="1" x14ac:dyDescent="0.15">
      <c r="A5" s="247" t="s">
        <v>213</v>
      </c>
      <c r="B5" s="247" t="s">
        <v>223</v>
      </c>
      <c r="C5" s="180">
        <v>28</v>
      </c>
      <c r="D5" s="181">
        <v>28</v>
      </c>
      <c r="E5" s="183">
        <f t="shared" ref="E5:E14" si="0">D5/C5</f>
        <v>1</v>
      </c>
      <c r="F5" s="184">
        <f t="shared" ref="F5:F14" si="1">C5-D5</f>
        <v>0</v>
      </c>
      <c r="H5" s="241" t="s">
        <v>154</v>
      </c>
      <c r="I5" s="241" t="s">
        <v>155</v>
      </c>
      <c r="J5" s="241" t="s">
        <v>199</v>
      </c>
      <c r="K5" s="327">
        <v>19</v>
      </c>
      <c r="L5" s="180">
        <v>11</v>
      </c>
      <c r="M5" s="180">
        <v>7</v>
      </c>
      <c r="N5" s="185">
        <f t="shared" ref="N5:N14" si="2">SUM(L5:M5)</f>
        <v>18</v>
      </c>
      <c r="O5" s="187">
        <f t="shared" ref="O5:O14" si="3">N5/K5</f>
        <v>0.94736842105263153</v>
      </c>
      <c r="P5" s="181">
        <f t="shared" ref="P5:P14" si="4">K5-N5</f>
        <v>1</v>
      </c>
    </row>
    <row r="6" spans="1:16" ht="30" customHeight="1" x14ac:dyDescent="0.15">
      <c r="A6" s="247" t="s">
        <v>214</v>
      </c>
      <c r="B6" s="247" t="s">
        <v>224</v>
      </c>
      <c r="C6" s="180">
        <v>21</v>
      </c>
      <c r="D6" s="181">
        <v>21</v>
      </c>
      <c r="E6" s="183">
        <f t="shared" si="0"/>
        <v>1</v>
      </c>
      <c r="F6" s="184">
        <f t="shared" si="1"/>
        <v>0</v>
      </c>
      <c r="H6" s="241" t="s">
        <v>156</v>
      </c>
      <c r="I6" s="241" t="s">
        <v>157</v>
      </c>
      <c r="J6" s="241" t="s">
        <v>200</v>
      </c>
      <c r="K6" s="327">
        <v>22</v>
      </c>
      <c r="L6" s="180">
        <v>17</v>
      </c>
      <c r="M6" s="180">
        <v>3</v>
      </c>
      <c r="N6" s="185">
        <f t="shared" si="2"/>
        <v>20</v>
      </c>
      <c r="O6" s="187">
        <f t="shared" si="3"/>
        <v>0.90909090909090906</v>
      </c>
      <c r="P6" s="181">
        <f t="shared" si="4"/>
        <v>2</v>
      </c>
    </row>
    <row r="7" spans="1:16" ht="30" customHeight="1" x14ac:dyDescent="0.15">
      <c r="A7" s="247" t="s">
        <v>179</v>
      </c>
      <c r="B7" s="247" t="s">
        <v>225</v>
      </c>
      <c r="C7" s="180">
        <v>22</v>
      </c>
      <c r="D7" s="181">
        <v>21</v>
      </c>
      <c r="E7" s="183">
        <f t="shared" si="0"/>
        <v>0.95454545454545459</v>
      </c>
      <c r="F7" s="184">
        <f t="shared" si="1"/>
        <v>1</v>
      </c>
      <c r="H7" s="241" t="s">
        <v>158</v>
      </c>
      <c r="I7" s="241" t="s">
        <v>159</v>
      </c>
      <c r="J7" s="241" t="s">
        <v>201</v>
      </c>
      <c r="K7" s="327">
        <v>19</v>
      </c>
      <c r="L7" s="180">
        <v>16</v>
      </c>
      <c r="M7" s="180">
        <v>1</v>
      </c>
      <c r="N7" s="185">
        <f t="shared" si="2"/>
        <v>17</v>
      </c>
      <c r="O7" s="187">
        <f t="shared" si="3"/>
        <v>0.89473684210526316</v>
      </c>
      <c r="P7" s="181">
        <f t="shared" si="4"/>
        <v>2</v>
      </c>
    </row>
    <row r="8" spans="1:16" ht="30" customHeight="1" x14ac:dyDescent="0.15">
      <c r="A8" s="247" t="s">
        <v>215</v>
      </c>
      <c r="B8" s="247" t="s">
        <v>226</v>
      </c>
      <c r="C8" s="180">
        <v>23</v>
      </c>
      <c r="D8" s="181">
        <v>23</v>
      </c>
      <c r="E8" s="183">
        <f t="shared" si="0"/>
        <v>1</v>
      </c>
      <c r="F8" s="184">
        <f t="shared" si="1"/>
        <v>0</v>
      </c>
      <c r="H8" s="241" t="s">
        <v>160</v>
      </c>
      <c r="I8" s="241" t="s">
        <v>161</v>
      </c>
      <c r="J8" s="241" t="s">
        <v>202</v>
      </c>
      <c r="K8" s="327">
        <v>40</v>
      </c>
      <c r="L8" s="180">
        <v>24</v>
      </c>
      <c r="M8" s="180">
        <v>9</v>
      </c>
      <c r="N8" s="185">
        <f t="shared" si="2"/>
        <v>33</v>
      </c>
      <c r="O8" s="187">
        <f t="shared" si="3"/>
        <v>0.82499999999999996</v>
      </c>
      <c r="P8" s="181">
        <f t="shared" si="4"/>
        <v>7</v>
      </c>
    </row>
    <row r="9" spans="1:16" ht="30" customHeight="1" x14ac:dyDescent="0.15">
      <c r="A9" s="247" t="s">
        <v>216</v>
      </c>
      <c r="B9" s="247" t="s">
        <v>227</v>
      </c>
      <c r="C9" s="180">
        <v>26</v>
      </c>
      <c r="D9" s="181">
        <v>25</v>
      </c>
      <c r="E9" s="183">
        <f t="shared" si="0"/>
        <v>0.96153846153846156</v>
      </c>
      <c r="F9" s="184">
        <f t="shared" si="1"/>
        <v>1</v>
      </c>
      <c r="H9" s="241" t="s">
        <v>162</v>
      </c>
      <c r="I9" s="241" t="s">
        <v>163</v>
      </c>
      <c r="J9" s="241" t="s">
        <v>203</v>
      </c>
      <c r="K9" s="327">
        <v>28</v>
      </c>
      <c r="L9" s="180">
        <v>15</v>
      </c>
      <c r="M9" s="180">
        <v>10</v>
      </c>
      <c r="N9" s="185">
        <f t="shared" si="2"/>
        <v>25</v>
      </c>
      <c r="O9" s="187">
        <f t="shared" si="3"/>
        <v>0.8928571428571429</v>
      </c>
      <c r="P9" s="181">
        <f t="shared" si="4"/>
        <v>3</v>
      </c>
    </row>
    <row r="10" spans="1:16" ht="30" customHeight="1" x14ac:dyDescent="0.15">
      <c r="A10" s="247" t="s">
        <v>217</v>
      </c>
      <c r="B10" s="247" t="s">
        <v>228</v>
      </c>
      <c r="C10" s="180">
        <v>26</v>
      </c>
      <c r="D10" s="181">
        <v>26</v>
      </c>
      <c r="E10" s="183">
        <f t="shared" si="0"/>
        <v>1</v>
      </c>
      <c r="F10" s="184">
        <f t="shared" si="1"/>
        <v>0</v>
      </c>
      <c r="H10" s="241" t="s">
        <v>164</v>
      </c>
      <c r="I10" s="241" t="s">
        <v>165</v>
      </c>
      <c r="J10" s="241" t="s">
        <v>204</v>
      </c>
      <c r="K10" s="327">
        <v>34</v>
      </c>
      <c r="L10" s="180">
        <v>19</v>
      </c>
      <c r="M10" s="180">
        <v>8</v>
      </c>
      <c r="N10" s="185">
        <f t="shared" si="2"/>
        <v>27</v>
      </c>
      <c r="O10" s="187">
        <f t="shared" si="3"/>
        <v>0.79411764705882348</v>
      </c>
      <c r="P10" s="181">
        <f t="shared" si="4"/>
        <v>7</v>
      </c>
    </row>
    <row r="11" spans="1:16" ht="30" customHeight="1" x14ac:dyDescent="0.15">
      <c r="A11" s="247" t="s">
        <v>218</v>
      </c>
      <c r="B11" s="247" t="s">
        <v>229</v>
      </c>
      <c r="C11" s="180">
        <v>26</v>
      </c>
      <c r="D11" s="181">
        <v>26</v>
      </c>
      <c r="E11" s="183">
        <f t="shared" si="0"/>
        <v>1</v>
      </c>
      <c r="F11" s="184">
        <f t="shared" si="1"/>
        <v>0</v>
      </c>
      <c r="H11" s="241" t="s">
        <v>166</v>
      </c>
      <c r="I11" s="241" t="s">
        <v>167</v>
      </c>
      <c r="J11" s="241" t="s">
        <v>205</v>
      </c>
      <c r="K11" s="327">
        <v>20</v>
      </c>
      <c r="L11" s="180">
        <v>10</v>
      </c>
      <c r="M11" s="180">
        <v>4</v>
      </c>
      <c r="N11" s="185">
        <f t="shared" si="2"/>
        <v>14</v>
      </c>
      <c r="O11" s="187">
        <f t="shared" si="3"/>
        <v>0.7</v>
      </c>
      <c r="P11" s="181">
        <f t="shared" si="4"/>
        <v>6</v>
      </c>
    </row>
    <row r="12" spans="1:16" ht="30" customHeight="1" x14ac:dyDescent="0.15">
      <c r="A12" s="247" t="s">
        <v>219</v>
      </c>
      <c r="B12" s="247" t="s">
        <v>230</v>
      </c>
      <c r="C12" s="180">
        <v>24</v>
      </c>
      <c r="D12" s="181">
        <v>23</v>
      </c>
      <c r="E12" s="183">
        <f t="shared" si="0"/>
        <v>0.95833333333333337</v>
      </c>
      <c r="F12" s="184">
        <f t="shared" si="1"/>
        <v>1</v>
      </c>
      <c r="H12" s="241" t="s">
        <v>168</v>
      </c>
      <c r="I12" s="241" t="s">
        <v>169</v>
      </c>
      <c r="J12" s="241" t="s">
        <v>206</v>
      </c>
      <c r="K12" s="327">
        <v>26</v>
      </c>
      <c r="L12" s="180">
        <v>15</v>
      </c>
      <c r="M12" s="180">
        <v>9</v>
      </c>
      <c r="N12" s="185">
        <f t="shared" si="2"/>
        <v>24</v>
      </c>
      <c r="O12" s="187">
        <f t="shared" si="3"/>
        <v>0.92307692307692313</v>
      </c>
      <c r="P12" s="181">
        <f t="shared" si="4"/>
        <v>2</v>
      </c>
    </row>
    <row r="13" spans="1:16" ht="30" customHeight="1" x14ac:dyDescent="0.15">
      <c r="A13" s="247" t="s">
        <v>180</v>
      </c>
      <c r="B13" s="247" t="s">
        <v>231</v>
      </c>
      <c r="C13" s="180">
        <v>16</v>
      </c>
      <c r="D13" s="181">
        <v>16</v>
      </c>
      <c r="E13" s="183">
        <f t="shared" si="0"/>
        <v>1</v>
      </c>
      <c r="F13" s="184">
        <f t="shared" si="1"/>
        <v>0</v>
      </c>
      <c r="H13" s="241" t="s">
        <v>170</v>
      </c>
      <c r="I13" s="241" t="s">
        <v>171</v>
      </c>
      <c r="J13" s="241" t="s">
        <v>207</v>
      </c>
      <c r="K13" s="327">
        <v>24</v>
      </c>
      <c r="L13" s="180">
        <v>16</v>
      </c>
      <c r="M13" s="180">
        <v>5</v>
      </c>
      <c r="N13" s="185">
        <f t="shared" si="2"/>
        <v>21</v>
      </c>
      <c r="O13" s="187">
        <f t="shared" si="3"/>
        <v>0.875</v>
      </c>
      <c r="P13" s="181">
        <f t="shared" si="4"/>
        <v>3</v>
      </c>
    </row>
    <row r="14" spans="1:16" ht="30" customHeight="1" x14ac:dyDescent="0.15">
      <c r="A14" s="247" t="s">
        <v>220</v>
      </c>
      <c r="B14" s="247" t="s">
        <v>232</v>
      </c>
      <c r="C14" s="180">
        <v>28</v>
      </c>
      <c r="D14" s="181">
        <v>27</v>
      </c>
      <c r="E14" s="183">
        <f t="shared" si="0"/>
        <v>0.9642857142857143</v>
      </c>
      <c r="F14" s="184">
        <f t="shared" si="1"/>
        <v>1</v>
      </c>
      <c r="H14" s="241" t="s">
        <v>172</v>
      </c>
      <c r="I14" s="241" t="s">
        <v>173</v>
      </c>
      <c r="J14" s="241" t="s">
        <v>208</v>
      </c>
      <c r="K14" s="327">
        <v>22</v>
      </c>
      <c r="L14" s="180">
        <v>13</v>
      </c>
      <c r="M14" s="180">
        <v>5</v>
      </c>
      <c r="N14" s="185">
        <f t="shared" si="2"/>
        <v>18</v>
      </c>
      <c r="O14" s="187">
        <f t="shared" si="3"/>
        <v>0.81818181818181823</v>
      </c>
      <c r="P14" s="181">
        <f t="shared" si="4"/>
        <v>4</v>
      </c>
    </row>
    <row r="15" spans="1:16" ht="30" customHeight="1" thickBot="1" x14ac:dyDescent="0.2">
      <c r="A15" s="248" t="s">
        <v>221</v>
      </c>
      <c r="B15" s="247" t="s">
        <v>233</v>
      </c>
      <c r="C15" s="225">
        <v>34</v>
      </c>
      <c r="D15" s="226">
        <v>31</v>
      </c>
      <c r="E15" s="227">
        <f>D15/C15</f>
        <v>0.91176470588235292</v>
      </c>
      <c r="F15" s="228">
        <f>C15-D15</f>
        <v>3</v>
      </c>
      <c r="H15" s="243" t="s">
        <v>174</v>
      </c>
      <c r="I15" s="243" t="s">
        <v>175</v>
      </c>
      <c r="J15" s="243" t="s">
        <v>209</v>
      </c>
      <c r="K15" s="328">
        <v>25</v>
      </c>
      <c r="L15" s="225">
        <v>13</v>
      </c>
      <c r="M15" s="225">
        <v>10</v>
      </c>
      <c r="N15" s="229">
        <f>L15+M15</f>
        <v>23</v>
      </c>
      <c r="O15" s="230">
        <f>N15/K15</f>
        <v>0.92</v>
      </c>
      <c r="P15" s="226">
        <f>K15-N15</f>
        <v>2</v>
      </c>
    </row>
    <row r="16" spans="1:16" ht="30" customHeight="1" thickTop="1" x14ac:dyDescent="0.15">
      <c r="A16" s="384" t="s">
        <v>150</v>
      </c>
      <c r="B16" s="386"/>
      <c r="C16" s="221">
        <f>SUM(C4:C15)</f>
        <v>297</v>
      </c>
      <c r="D16" s="222">
        <f>SUM(D4:D15)</f>
        <v>290</v>
      </c>
      <c r="E16" s="223">
        <f>D16/C16</f>
        <v>0.97643097643097643</v>
      </c>
      <c r="F16" s="224">
        <f>SUM(F4:F15)</f>
        <v>7</v>
      </c>
      <c r="H16" s="384" t="s">
        <v>145</v>
      </c>
      <c r="I16" s="385"/>
      <c r="J16" s="386"/>
      <c r="K16" s="301">
        <f>SUM(K4:K15)</f>
        <v>302</v>
      </c>
      <c r="L16" s="221">
        <f>SUM(L4:L15)</f>
        <v>185</v>
      </c>
      <c r="M16" s="221">
        <f>SUM(M4:M15)</f>
        <v>75</v>
      </c>
      <c r="N16" s="221">
        <f>SUM(N4:N15)</f>
        <v>260</v>
      </c>
      <c r="O16" s="223">
        <f>N16/K16</f>
        <v>0.86092715231788075</v>
      </c>
      <c r="P16" s="222">
        <f>SUM(P4:P15)</f>
        <v>42</v>
      </c>
    </row>
  </sheetData>
  <mergeCells count="16">
    <mergeCell ref="H16:J16"/>
    <mergeCell ref="A16:B16"/>
    <mergeCell ref="E2:E3"/>
    <mergeCell ref="F2:F3"/>
    <mergeCell ref="A1:F1"/>
    <mergeCell ref="H1:P1"/>
    <mergeCell ref="L2:N2"/>
    <mergeCell ref="H2:H3"/>
    <mergeCell ref="K2:K3"/>
    <mergeCell ref="O2:O3"/>
    <mergeCell ref="P2:P3"/>
    <mergeCell ref="A2:A3"/>
    <mergeCell ref="B2:C3"/>
    <mergeCell ref="D2:D3"/>
    <mergeCell ref="J2:J3"/>
    <mergeCell ref="I2:I3"/>
  </mergeCells>
  <phoneticPr fontId="15"/>
  <pageMargins left="0.59055118110236227" right="0.19685039370078741" top="0.59055118110236227" bottom="0.59055118110236227" header="0" footer="0"/>
  <pageSetup paperSize="9" scale="9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①②</vt:lpstr>
      <vt:lpstr>③～⑨</vt:lpstr>
      <vt:lpstr>⑩過去5年推移</vt:lpstr>
      <vt:lpstr>⑪蔵書冊数</vt:lpstr>
      <vt:lpstr>ブックスタート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小諸図書館002</cp:lastModifiedBy>
  <cp:lastPrinted>2018-05-17T08:04:14Z</cp:lastPrinted>
  <dcterms:created xsi:type="dcterms:W3CDTF">2010-06-03T01:39:35Z</dcterms:created>
  <dcterms:modified xsi:type="dcterms:W3CDTF">2021-01-11T00:45:01Z</dcterms:modified>
</cp:coreProperties>
</file>