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図書館\HP用\"/>
    </mc:Choice>
  </mc:AlternateContent>
  <bookViews>
    <workbookView xWindow="-60" yWindow="150" windowWidth="16695" windowHeight="8745"/>
  </bookViews>
  <sheets>
    <sheet name="①②" sheetId="9" r:id="rId1"/>
    <sheet name="③～⑨" sheetId="2" r:id="rId2"/>
    <sheet name="⑩過去5年推移" sheetId="7" r:id="rId3"/>
    <sheet name="⑪蔵書冊数" sheetId="6" r:id="rId4"/>
    <sheet name="ブックスタート" sheetId="12" r:id="rId5"/>
    <sheet name="排架区分別蔵書冊数" sheetId="21" r:id="rId6"/>
    <sheet name="分類別購入冊数" sheetId="22" r:id="rId7"/>
  </sheets>
  <calcPr calcId="152511"/>
</workbook>
</file>

<file path=xl/calcChain.xml><?xml version="1.0" encoding="utf-8"?>
<calcChain xmlns="http://schemas.openxmlformats.org/spreadsheetml/2006/main">
  <c r="M33" i="22" l="1"/>
  <c r="S32" i="22"/>
  <c r="Q31" i="22"/>
  <c r="P31" i="22"/>
  <c r="O25" i="22"/>
  <c r="O27" i="22" s="1"/>
  <c r="K25" i="22"/>
  <c r="K27" i="22" s="1"/>
  <c r="G25" i="22"/>
  <c r="G27" i="22" s="1"/>
  <c r="C25" i="22"/>
  <c r="C27" i="22" s="1"/>
  <c r="Q23" i="22"/>
  <c r="O23" i="22"/>
  <c r="N23" i="22"/>
  <c r="K23" i="22"/>
  <c r="J23" i="22"/>
  <c r="G23" i="22"/>
  <c r="F23" i="22"/>
  <c r="C23" i="22"/>
  <c r="R22" i="22"/>
  <c r="Q22" i="22"/>
  <c r="P22" i="22"/>
  <c r="O22" i="22"/>
  <c r="M22" i="22"/>
  <c r="L22" i="22"/>
  <c r="K22" i="22"/>
  <c r="J22" i="22"/>
  <c r="I22" i="22"/>
  <c r="H22" i="22"/>
  <c r="G22" i="22"/>
  <c r="F22" i="22"/>
  <c r="E22" i="22"/>
  <c r="D22" i="22"/>
  <c r="C22" i="22"/>
  <c r="Q21" i="22"/>
  <c r="P21" i="22"/>
  <c r="L21" i="22"/>
  <c r="K21" i="22"/>
  <c r="H21" i="22"/>
  <c r="G21" i="22"/>
  <c r="D21" i="22"/>
  <c r="C21" i="22"/>
  <c r="R20" i="22"/>
  <c r="O21" i="22" s="1"/>
  <c r="Q19" i="22"/>
  <c r="P19" i="22"/>
  <c r="L19" i="22"/>
  <c r="K19" i="22"/>
  <c r="H19" i="22"/>
  <c r="G19" i="22"/>
  <c r="D19" i="22"/>
  <c r="C19" i="22"/>
  <c r="R18" i="22"/>
  <c r="R32" i="22" s="1"/>
  <c r="K17" i="22"/>
  <c r="J17" i="22"/>
  <c r="G17" i="22"/>
  <c r="F17" i="22"/>
  <c r="C17" i="22"/>
  <c r="Q15" i="22"/>
  <c r="Q25" i="22" s="1"/>
  <c r="P15" i="22"/>
  <c r="O15" i="22"/>
  <c r="N15" i="22"/>
  <c r="N25" i="22" s="1"/>
  <c r="M15" i="22"/>
  <c r="M25" i="22" s="1"/>
  <c r="L15" i="22"/>
  <c r="K15" i="22"/>
  <c r="J15" i="22"/>
  <c r="J25" i="22" s="1"/>
  <c r="I15" i="22"/>
  <c r="H15" i="22"/>
  <c r="G15" i="22"/>
  <c r="F15" i="22"/>
  <c r="F25" i="22" s="1"/>
  <c r="E15" i="22"/>
  <c r="D15" i="22"/>
  <c r="C15" i="22"/>
  <c r="N14" i="22"/>
  <c r="R13" i="22"/>
  <c r="P13" i="22"/>
  <c r="P23" i="22" s="1"/>
  <c r="O13" i="22"/>
  <c r="N13" i="22"/>
  <c r="M13" i="22"/>
  <c r="M23" i="22" s="1"/>
  <c r="L13" i="22"/>
  <c r="L14" i="22" s="1"/>
  <c r="K13" i="22"/>
  <c r="J13" i="22"/>
  <c r="I13" i="22"/>
  <c r="I23" i="22" s="1"/>
  <c r="H13" i="22"/>
  <c r="H14" i="22" s="1"/>
  <c r="G13" i="22"/>
  <c r="F13" i="22"/>
  <c r="E13" i="22"/>
  <c r="E23" i="22" s="1"/>
  <c r="D13" i="22"/>
  <c r="D14" i="22" s="1"/>
  <c r="C13" i="22"/>
  <c r="J12" i="22"/>
  <c r="I12" i="22"/>
  <c r="F12" i="22"/>
  <c r="E12" i="22"/>
  <c r="R11" i="22"/>
  <c r="R12" i="22" s="1"/>
  <c r="R10" i="22"/>
  <c r="P9" i="22"/>
  <c r="N9" i="22"/>
  <c r="L9" i="22"/>
  <c r="K9" i="22"/>
  <c r="J9" i="22"/>
  <c r="I9" i="22"/>
  <c r="H9" i="22"/>
  <c r="G9" i="22"/>
  <c r="F9" i="22"/>
  <c r="E9" i="22"/>
  <c r="D9" i="22"/>
  <c r="C9" i="22"/>
  <c r="O8" i="22"/>
  <c r="R7" i="22"/>
  <c r="N6" i="22"/>
  <c r="I6" i="22"/>
  <c r="E6" i="22"/>
  <c r="R5" i="22"/>
  <c r="Q6" i="22" s="1"/>
  <c r="E63" i="21"/>
  <c r="E62" i="21"/>
  <c r="K57" i="21"/>
  <c r="K56" i="21"/>
  <c r="K55" i="21"/>
  <c r="E55" i="21"/>
  <c r="K54" i="21"/>
  <c r="K53" i="21"/>
  <c r="K52" i="21"/>
  <c r="K49" i="21"/>
  <c r="E47" i="21"/>
  <c r="K45" i="21"/>
  <c r="E44" i="21"/>
  <c r="E43" i="21"/>
  <c r="K40" i="21"/>
  <c r="I58" i="21" s="1"/>
  <c r="K36" i="21"/>
  <c r="K30" i="21"/>
  <c r="K28" i="21"/>
  <c r="K27" i="21"/>
  <c r="K26" i="21"/>
  <c r="E19" i="21"/>
  <c r="K17" i="21"/>
  <c r="K16" i="21"/>
  <c r="K37" i="21" s="1"/>
  <c r="K15" i="21"/>
  <c r="K4" i="21"/>
  <c r="E4" i="21"/>
  <c r="J27" i="22" l="1"/>
  <c r="C24" i="22"/>
  <c r="N8" i="22"/>
  <c r="I8" i="22"/>
  <c r="E8" i="22"/>
  <c r="P8" i="22"/>
  <c r="G8" i="22"/>
  <c r="R15" i="22"/>
  <c r="H16" i="22" s="1"/>
  <c r="R9" i="22"/>
  <c r="L8" i="22"/>
  <c r="H8" i="22"/>
  <c r="D8" i="22"/>
  <c r="K8" i="22"/>
  <c r="C8" i="22"/>
  <c r="I24" i="22"/>
  <c r="P14" i="22"/>
  <c r="R31" i="22"/>
  <c r="O14" i="22"/>
  <c r="R23" i="22"/>
  <c r="R33" i="22" s="1"/>
  <c r="N24" i="22"/>
  <c r="S31" i="22"/>
  <c r="F8" i="22"/>
  <c r="F14" i="22"/>
  <c r="J14" i="22"/>
  <c r="E14" i="22"/>
  <c r="D17" i="22"/>
  <c r="D25" i="22"/>
  <c r="D16" i="22"/>
  <c r="H17" i="22"/>
  <c r="H25" i="22"/>
  <c r="L17" i="22"/>
  <c r="L25" i="22"/>
  <c r="L16" i="22"/>
  <c r="P25" i="22"/>
  <c r="P17" i="22"/>
  <c r="G24" i="22"/>
  <c r="P24" i="22"/>
  <c r="F27" i="22"/>
  <c r="N27" i="22"/>
  <c r="K24" i="22"/>
  <c r="E24" i="22"/>
  <c r="O16" i="22"/>
  <c r="J8" i="22"/>
  <c r="C14" i="22"/>
  <c r="G14" i="22"/>
  <c r="K14" i="22"/>
  <c r="I14" i="22"/>
  <c r="E17" i="22"/>
  <c r="I17" i="22"/>
  <c r="M27" i="22"/>
  <c r="Q27" i="22"/>
  <c r="J24" i="22"/>
  <c r="Q24" i="22"/>
  <c r="J6" i="22"/>
  <c r="C6" i="22"/>
  <c r="G6" i="22"/>
  <c r="K6" i="22"/>
  <c r="P6" i="22"/>
  <c r="E16" i="22"/>
  <c r="I16" i="22"/>
  <c r="N16" i="22"/>
  <c r="E19" i="22"/>
  <c r="I19" i="22"/>
  <c r="M19" i="22"/>
  <c r="E21" i="22"/>
  <c r="I21" i="22"/>
  <c r="M21" i="22"/>
  <c r="D23" i="22"/>
  <c r="D24" i="22" s="1"/>
  <c r="H23" i="22"/>
  <c r="H24" i="22" s="1"/>
  <c r="L23" i="22"/>
  <c r="L24" i="22" s="1"/>
  <c r="E25" i="22"/>
  <c r="I25" i="22"/>
  <c r="F6" i="22"/>
  <c r="O6" i="22"/>
  <c r="D6" i="22"/>
  <c r="H6" i="22"/>
  <c r="L6" i="22"/>
  <c r="F16" i="22"/>
  <c r="J16" i="22"/>
  <c r="N17" i="22"/>
  <c r="S18" i="22"/>
  <c r="F19" i="22"/>
  <c r="J19" i="22"/>
  <c r="O19" i="22"/>
  <c r="F21" i="22"/>
  <c r="J21" i="22"/>
  <c r="I38" i="21"/>
  <c r="I63" i="21" s="1"/>
  <c r="I27" i="22" l="1"/>
  <c r="P26" i="22"/>
  <c r="P27" i="22"/>
  <c r="E27" i="22"/>
  <c r="M24" i="22"/>
  <c r="O24" i="22"/>
  <c r="P16" i="22"/>
  <c r="D27" i="22"/>
  <c r="F24" i="22"/>
  <c r="L26" i="22"/>
  <c r="L27" i="22"/>
  <c r="H26" i="22"/>
  <c r="H27" i="22"/>
  <c r="S13" i="22"/>
  <c r="R25" i="22"/>
  <c r="S15" i="22"/>
  <c r="R17" i="22"/>
  <c r="K16" i="22"/>
  <c r="G16" i="22"/>
  <c r="C16" i="22"/>
  <c r="O25" i="6"/>
  <c r="O24" i="6"/>
  <c r="O23" i="6"/>
  <c r="O22" i="6"/>
  <c r="O21" i="6"/>
  <c r="O20" i="6"/>
  <c r="S33" i="22" l="1"/>
  <c r="R27" i="22"/>
  <c r="J26" i="22"/>
  <c r="Q26" i="22"/>
  <c r="C26" i="22"/>
  <c r="K26" i="22"/>
  <c r="F26" i="22"/>
  <c r="O26" i="22"/>
  <c r="N26" i="22"/>
  <c r="G26" i="22"/>
  <c r="M26" i="22"/>
  <c r="S20" i="22"/>
  <c r="D26" i="22"/>
  <c r="E26" i="22"/>
  <c r="I26" i="22"/>
  <c r="G16" i="2"/>
  <c r="H15" i="2" l="1"/>
  <c r="H14" i="2"/>
  <c r="I4" i="2" l="1"/>
  <c r="M30" i="9" l="1"/>
  <c r="G30" i="9"/>
  <c r="O19" i="9"/>
  <c r="O18" i="9" s="1"/>
  <c r="N18" i="9"/>
  <c r="M18" i="9"/>
  <c r="L18" i="9"/>
  <c r="K18" i="9"/>
  <c r="J18" i="9"/>
  <c r="I18" i="9"/>
  <c r="H18" i="9"/>
  <c r="G18" i="9"/>
  <c r="F18" i="9"/>
  <c r="E18" i="9"/>
  <c r="D18" i="9"/>
  <c r="C18" i="9"/>
  <c r="L31" i="9" l="1"/>
  <c r="K31" i="9"/>
  <c r="J31" i="9"/>
  <c r="I31" i="9"/>
  <c r="M29" i="9"/>
  <c r="M31" i="9" l="1"/>
  <c r="L5" i="7" l="1"/>
  <c r="C23" i="9" l="1"/>
  <c r="J9" i="2" l="1"/>
  <c r="H10" i="2" s="1"/>
  <c r="I10" i="2" l="1"/>
  <c r="N4" i="12"/>
  <c r="N5" i="12"/>
  <c r="N6" i="12"/>
  <c r="N7" i="12"/>
  <c r="N8" i="12"/>
  <c r="N9" i="12"/>
  <c r="N10" i="12"/>
  <c r="N11" i="12"/>
  <c r="N12" i="12"/>
  <c r="N13" i="12"/>
  <c r="N14" i="12"/>
  <c r="N15" i="12"/>
  <c r="G29" i="9" l="1"/>
  <c r="C8" i="9" l="1"/>
  <c r="D8" i="9"/>
  <c r="E8" i="9"/>
  <c r="F8" i="9"/>
  <c r="G8" i="9"/>
  <c r="H8" i="9"/>
  <c r="I8" i="9"/>
  <c r="J8" i="9"/>
  <c r="K8" i="9"/>
  <c r="L8" i="9"/>
  <c r="M8" i="9"/>
  <c r="N8" i="9"/>
  <c r="O9" i="9" l="1"/>
  <c r="N14" i="6"/>
  <c r="P14" i="6" s="1"/>
  <c r="N15" i="6"/>
  <c r="P15" i="6" s="1"/>
  <c r="I3" i="2"/>
  <c r="I5" i="2" s="1"/>
  <c r="N25" i="9"/>
  <c r="J25" i="9"/>
  <c r="L25" i="9"/>
  <c r="C25" i="9"/>
  <c r="G25" i="9"/>
  <c r="H25" i="9"/>
  <c r="D31" i="9"/>
  <c r="F15" i="12"/>
  <c r="F11" i="12"/>
  <c r="F12" i="12"/>
  <c r="F13" i="12"/>
  <c r="F14" i="12"/>
  <c r="E15" i="12"/>
  <c r="E11" i="12"/>
  <c r="E12" i="12"/>
  <c r="E13" i="12"/>
  <c r="E14" i="12"/>
  <c r="P15" i="12"/>
  <c r="P11" i="12"/>
  <c r="P12" i="12"/>
  <c r="O13" i="12"/>
  <c r="P13" i="12"/>
  <c r="P14" i="12"/>
  <c r="G10" i="2"/>
  <c r="M16" i="6"/>
  <c r="K16" i="12"/>
  <c r="M5" i="6"/>
  <c r="O5" i="6" s="1"/>
  <c r="L6" i="6" s="1"/>
  <c r="C5" i="2"/>
  <c r="D5" i="2"/>
  <c r="E5" i="2"/>
  <c r="F5" i="2"/>
  <c r="G5" i="2"/>
  <c r="H5" i="2"/>
  <c r="J5" i="2"/>
  <c r="L16" i="12"/>
  <c r="M16" i="12"/>
  <c r="M5" i="7"/>
  <c r="K5" i="7"/>
  <c r="J5" i="7"/>
  <c r="I5" i="7"/>
  <c r="J23" i="7"/>
  <c r="P5" i="12"/>
  <c r="P6" i="12"/>
  <c r="O6" i="12"/>
  <c r="P7" i="12"/>
  <c r="P8" i="12"/>
  <c r="P9" i="12"/>
  <c r="O10" i="12"/>
  <c r="P10" i="12"/>
  <c r="P4" i="12"/>
  <c r="F5" i="12"/>
  <c r="F6" i="12"/>
  <c r="F7" i="12"/>
  <c r="F8" i="12"/>
  <c r="F9" i="12"/>
  <c r="F10" i="12"/>
  <c r="F4" i="12"/>
  <c r="E5" i="12"/>
  <c r="E6" i="12"/>
  <c r="E7" i="12"/>
  <c r="E8" i="12"/>
  <c r="E9" i="12"/>
  <c r="E10" i="12"/>
  <c r="E4" i="12"/>
  <c r="C16" i="12"/>
  <c r="E16" i="2"/>
  <c r="F16" i="2"/>
  <c r="D16" i="2"/>
  <c r="D24" i="7"/>
  <c r="D20" i="7"/>
  <c r="G23" i="7"/>
  <c r="G19" i="7"/>
  <c r="E31" i="9"/>
  <c r="F31" i="9"/>
  <c r="C31" i="9"/>
  <c r="M25" i="9"/>
  <c r="K25" i="9"/>
  <c r="I25" i="9"/>
  <c r="E25" i="9"/>
  <c r="N24" i="9"/>
  <c r="M24" i="9"/>
  <c r="L24" i="9"/>
  <c r="K24" i="9"/>
  <c r="J24" i="9"/>
  <c r="I24" i="9"/>
  <c r="H24" i="9"/>
  <c r="G24" i="9"/>
  <c r="F24" i="9"/>
  <c r="E24" i="9"/>
  <c r="D24" i="9"/>
  <c r="C24" i="9"/>
  <c r="N23" i="9"/>
  <c r="L23" i="9"/>
  <c r="K23" i="9"/>
  <c r="J23" i="9"/>
  <c r="I23" i="9"/>
  <c r="H23" i="9"/>
  <c r="G23" i="9"/>
  <c r="F23" i="9"/>
  <c r="E23" i="9"/>
  <c r="D23" i="9"/>
  <c r="L16" i="6"/>
  <c r="C16" i="6"/>
  <c r="H14" i="6" s="1"/>
  <c r="M7" i="6"/>
  <c r="O7" i="6" s="1"/>
  <c r="N8" i="6" s="1"/>
  <c r="N9" i="6"/>
  <c r="L9" i="6"/>
  <c r="K9" i="6"/>
  <c r="J9" i="6"/>
  <c r="I9" i="6"/>
  <c r="H9" i="6"/>
  <c r="G9" i="6"/>
  <c r="F9" i="6"/>
  <c r="E9" i="6"/>
  <c r="D9" i="6"/>
  <c r="C9" i="6"/>
  <c r="F31" i="2"/>
  <c r="D16" i="12"/>
  <c r="E16" i="12"/>
  <c r="O16" i="6"/>
  <c r="N16" i="12"/>
  <c r="O9" i="12"/>
  <c r="O5" i="12"/>
  <c r="M23" i="9"/>
  <c r="O11" i="12"/>
  <c r="O8" i="12"/>
  <c r="O7" i="12"/>
  <c r="O4" i="12"/>
  <c r="D25" i="7" l="1"/>
  <c r="F16" i="12"/>
  <c r="O16" i="12"/>
  <c r="P16" i="12"/>
  <c r="N16" i="6"/>
  <c r="P16" i="6" s="1"/>
  <c r="O8" i="9"/>
  <c r="O23" i="9"/>
  <c r="I8" i="6"/>
  <c r="H8" i="6"/>
  <c r="D8" i="6"/>
  <c r="K8" i="6"/>
  <c r="J8" i="6"/>
  <c r="C8" i="6"/>
  <c r="L8" i="6"/>
  <c r="F8" i="6"/>
  <c r="E8" i="6"/>
  <c r="G24" i="7"/>
  <c r="H16" i="2"/>
  <c r="E10" i="2"/>
  <c r="G31" i="9"/>
  <c r="O24" i="9"/>
  <c r="F25" i="9"/>
  <c r="D25" i="9"/>
  <c r="G6" i="6"/>
  <c r="J6" i="6"/>
  <c r="H6" i="6"/>
  <c r="I6" i="6"/>
  <c r="N6" i="6"/>
  <c r="O9" i="6"/>
  <c r="E10" i="6" s="1"/>
  <c r="D6" i="6"/>
  <c r="F6" i="6"/>
  <c r="E6" i="6"/>
  <c r="K6" i="6"/>
  <c r="C6" i="6"/>
  <c r="F10" i="2"/>
  <c r="C10" i="2"/>
  <c r="O12" i="12"/>
  <c r="D10" i="2"/>
  <c r="M9" i="6"/>
  <c r="O15" i="12"/>
  <c r="O14" i="12"/>
  <c r="G8" i="6"/>
  <c r="J10" i="2" l="1"/>
  <c r="O25" i="9"/>
  <c r="M8" i="6"/>
  <c r="I10" i="6"/>
  <c r="M6" i="6"/>
  <c r="C10" i="6"/>
  <c r="H13" i="6"/>
  <c r="H15" i="6" s="1"/>
  <c r="L10" i="6"/>
  <c r="G10" i="6"/>
  <c r="H10" i="6"/>
  <c r="K10" i="6"/>
  <c r="F10" i="6"/>
  <c r="D10" i="6"/>
  <c r="N10" i="6"/>
  <c r="J10" i="6"/>
  <c r="M10" i="6" l="1"/>
</calcChain>
</file>

<file path=xl/sharedStrings.xml><?xml version="1.0" encoding="utf-8"?>
<sst xmlns="http://schemas.openxmlformats.org/spreadsheetml/2006/main" count="555" uniqueCount="412">
  <si>
    <t>合計</t>
    <rPh sb="0" eb="2">
      <t>ゴウケイ</t>
    </rPh>
    <phoneticPr fontId="1"/>
  </si>
  <si>
    <t>貸出冊数</t>
    <rPh sb="0" eb="2">
      <t>カシダシ</t>
    </rPh>
    <rPh sb="2" eb="4">
      <t>サツスウ</t>
    </rPh>
    <phoneticPr fontId="1"/>
  </si>
  <si>
    <t>年度</t>
    <rPh sb="0" eb="2">
      <t>ネンド</t>
    </rPh>
    <phoneticPr fontId="1"/>
  </si>
  <si>
    <t>一般</t>
    <rPh sb="0" eb="2">
      <t>イッパン</t>
    </rPh>
    <phoneticPr fontId="1"/>
  </si>
  <si>
    <t>市内</t>
    <rPh sb="0" eb="2">
      <t>シナイ</t>
    </rPh>
    <phoneticPr fontId="1"/>
  </si>
  <si>
    <t>市外</t>
    <rPh sb="0" eb="2">
      <t>シガイ</t>
    </rPh>
    <phoneticPr fontId="1"/>
  </si>
  <si>
    <t>予約</t>
    <rPh sb="0" eb="2">
      <t>ヨヤク</t>
    </rPh>
    <phoneticPr fontId="1"/>
  </si>
  <si>
    <t>貸</t>
    <rPh sb="0" eb="1">
      <t>カシ</t>
    </rPh>
    <phoneticPr fontId="1"/>
  </si>
  <si>
    <t>館数</t>
    <rPh sb="0" eb="1">
      <t>カン</t>
    </rPh>
    <rPh sb="1" eb="2">
      <t>スウ</t>
    </rPh>
    <phoneticPr fontId="1"/>
  </si>
  <si>
    <t>冊数</t>
    <rPh sb="0" eb="1">
      <t>サツ</t>
    </rPh>
    <rPh sb="1" eb="2">
      <t>スウ</t>
    </rPh>
    <phoneticPr fontId="1"/>
  </si>
  <si>
    <t>借</t>
    <rPh sb="0" eb="1">
      <t>カ</t>
    </rPh>
    <phoneticPr fontId="1"/>
  </si>
  <si>
    <t>件</t>
    <rPh sb="0" eb="1">
      <t>ケン</t>
    </rPh>
    <phoneticPr fontId="1"/>
  </si>
  <si>
    <t>枚</t>
    <rPh sb="0" eb="1">
      <t>マイ</t>
    </rPh>
    <phoneticPr fontId="1"/>
  </si>
  <si>
    <t>郷土</t>
    <rPh sb="0" eb="2">
      <t>キョウド</t>
    </rPh>
    <phoneticPr fontId="1"/>
  </si>
  <si>
    <t>児童</t>
    <rPh sb="0" eb="2">
      <t>ジドウ</t>
    </rPh>
    <phoneticPr fontId="1"/>
  </si>
  <si>
    <t>健診月</t>
    <rPh sb="0" eb="2">
      <t>ケンシン</t>
    </rPh>
    <rPh sb="2" eb="3">
      <t>ゲツ</t>
    </rPh>
    <phoneticPr fontId="1"/>
  </si>
  <si>
    <t>対象児</t>
    <rPh sb="0" eb="2">
      <t>タイショウ</t>
    </rPh>
    <rPh sb="2" eb="3">
      <t>ジ</t>
    </rPh>
    <phoneticPr fontId="1"/>
  </si>
  <si>
    <t>配本率</t>
    <rPh sb="0" eb="2">
      <t>ハイホン</t>
    </rPh>
    <rPh sb="2" eb="3">
      <t>リツ</t>
    </rPh>
    <phoneticPr fontId="1"/>
  </si>
  <si>
    <t>小計</t>
    <rPh sb="0" eb="1">
      <t>ショウ</t>
    </rPh>
    <rPh sb="1" eb="2">
      <t>ケイ</t>
    </rPh>
    <phoneticPr fontId="1"/>
  </si>
  <si>
    <t>総記</t>
    <rPh sb="0" eb="2">
      <t>ソウキ</t>
    </rPh>
    <phoneticPr fontId="1"/>
  </si>
  <si>
    <t>哲学</t>
    <rPh sb="0" eb="2">
      <t>テツガク</t>
    </rPh>
    <phoneticPr fontId="1"/>
  </si>
  <si>
    <t>歴史地理</t>
    <rPh sb="0" eb="2">
      <t>レキシ</t>
    </rPh>
    <rPh sb="2" eb="4">
      <t>チリ</t>
    </rPh>
    <phoneticPr fontId="1"/>
  </si>
  <si>
    <t>社会科学</t>
    <rPh sb="0" eb="2">
      <t>シャカイ</t>
    </rPh>
    <rPh sb="2" eb="4">
      <t>カガク</t>
    </rPh>
    <phoneticPr fontId="1"/>
  </si>
  <si>
    <t>自然科学</t>
    <rPh sb="0" eb="2">
      <t>シゼン</t>
    </rPh>
    <rPh sb="2" eb="4">
      <t>カガク</t>
    </rPh>
    <phoneticPr fontId="1"/>
  </si>
  <si>
    <t>工学</t>
    <rPh sb="0" eb="2">
      <t>コウガク</t>
    </rPh>
    <phoneticPr fontId="1"/>
  </si>
  <si>
    <t>産業</t>
    <rPh sb="0" eb="2">
      <t>サンギョウ</t>
    </rPh>
    <phoneticPr fontId="1"/>
  </si>
  <si>
    <t>芸術</t>
    <rPh sb="0" eb="2">
      <t>ゲイジュツ</t>
    </rPh>
    <phoneticPr fontId="1"/>
  </si>
  <si>
    <t>語学</t>
    <rPh sb="0" eb="2">
      <t>ゴガク</t>
    </rPh>
    <phoneticPr fontId="1"/>
  </si>
  <si>
    <t>文学</t>
    <rPh sb="0" eb="2">
      <t>ブンガク</t>
    </rPh>
    <phoneticPr fontId="1"/>
  </si>
  <si>
    <t>購入</t>
    <rPh sb="0" eb="2">
      <t>コウニュウ</t>
    </rPh>
    <phoneticPr fontId="1"/>
  </si>
  <si>
    <t>　比率　％</t>
    <rPh sb="1" eb="3">
      <t>ヒリツ</t>
    </rPh>
    <phoneticPr fontId="1"/>
  </si>
  <si>
    <t>合　　計</t>
    <rPh sb="0" eb="4">
      <t>ゴウケイ</t>
    </rPh>
    <phoneticPr fontId="1"/>
  </si>
  <si>
    <t>郷土資料</t>
    <rPh sb="0" eb="2">
      <t>キョウド</t>
    </rPh>
    <rPh sb="2" eb="4">
      <t>シリョウ</t>
    </rPh>
    <phoneticPr fontId="1"/>
  </si>
  <si>
    <t>一般</t>
    <rPh sb="0" eb="2">
      <t>イッパン</t>
    </rPh>
    <phoneticPr fontId="4"/>
  </si>
  <si>
    <t>児童</t>
    <rPh sb="0" eb="2">
      <t>ジドウ</t>
    </rPh>
    <phoneticPr fontId="4"/>
  </si>
  <si>
    <t>郷土</t>
    <rPh sb="0" eb="2">
      <t>キョウド</t>
    </rPh>
    <phoneticPr fontId="4"/>
  </si>
  <si>
    <t>小計</t>
    <rPh sb="0" eb="2">
      <t>ショウケイ</t>
    </rPh>
    <phoneticPr fontId="4"/>
  </si>
  <si>
    <t>雑誌</t>
    <rPh sb="0" eb="2">
      <t>ザッシ</t>
    </rPh>
    <phoneticPr fontId="4"/>
  </si>
  <si>
    <t>AV</t>
    <phoneticPr fontId="4"/>
  </si>
  <si>
    <t>合計</t>
    <rPh sb="0" eb="2">
      <t>ゴウケイ</t>
    </rPh>
    <phoneticPr fontId="4"/>
  </si>
  <si>
    <t>⑩過去５年間の運営状況推移</t>
    <rPh sb="1" eb="3">
      <t>カコ</t>
    </rPh>
    <rPh sb="4" eb="6">
      <t>ネンカン</t>
    </rPh>
    <rPh sb="7" eb="8">
      <t>ウン</t>
    </rPh>
    <rPh sb="8" eb="9">
      <t>エイ</t>
    </rPh>
    <rPh sb="9" eb="11">
      <t>ジョウキョウ</t>
    </rPh>
    <rPh sb="11" eb="13">
      <t>スイイ</t>
    </rPh>
    <phoneticPr fontId="1"/>
  </si>
  <si>
    <t>個人</t>
    <rPh sb="0" eb="2">
      <t>コジン</t>
    </rPh>
    <phoneticPr fontId="4"/>
  </si>
  <si>
    <t>相互</t>
    <rPh sb="0" eb="2">
      <t>ソウゴ</t>
    </rPh>
    <phoneticPr fontId="4"/>
  </si>
  <si>
    <t>団体1</t>
    <rPh sb="0" eb="2">
      <t>ダンタイ</t>
    </rPh>
    <phoneticPr fontId="4"/>
  </si>
  <si>
    <t>団体2</t>
    <rPh sb="0" eb="2">
      <t>ダンタイ</t>
    </rPh>
    <phoneticPr fontId="4"/>
  </si>
  <si>
    <t>団体3</t>
    <rPh sb="0" eb="2">
      <t>ダンタイ</t>
    </rPh>
    <phoneticPr fontId="4"/>
  </si>
  <si>
    <t>花屋書店</t>
    <rPh sb="0" eb="2">
      <t>ハナヤ</t>
    </rPh>
    <rPh sb="2" eb="4">
      <t>ショテン</t>
    </rPh>
    <phoneticPr fontId="4"/>
  </si>
  <si>
    <t>黎明堂</t>
    <rPh sb="0" eb="2">
      <t>レイメイ</t>
    </rPh>
    <rPh sb="2" eb="3">
      <t>ドウ</t>
    </rPh>
    <phoneticPr fontId="4"/>
  </si>
  <si>
    <t>その他</t>
    <rPh sb="2" eb="3">
      <t>タ</t>
    </rPh>
    <phoneticPr fontId="4"/>
  </si>
  <si>
    <t>奉仕人口(人）</t>
    <rPh sb="0" eb="2">
      <t>ホウシ</t>
    </rPh>
    <rPh sb="2" eb="4">
      <t>ジンコウ</t>
    </rPh>
    <rPh sb="5" eb="6">
      <t>ヒト</t>
    </rPh>
    <phoneticPr fontId="1"/>
  </si>
  <si>
    <t>蔵書冊数(冊)</t>
    <rPh sb="0" eb="2">
      <t>ゾウショ</t>
    </rPh>
    <rPh sb="2" eb="4">
      <t>サツスウ</t>
    </rPh>
    <rPh sb="5" eb="6">
      <t>サツ</t>
    </rPh>
    <phoneticPr fontId="1"/>
  </si>
  <si>
    <t>受入冊数(冊)</t>
    <rPh sb="0" eb="2">
      <t>ウケイレ</t>
    </rPh>
    <rPh sb="2" eb="4">
      <t>サツスウ</t>
    </rPh>
    <rPh sb="5" eb="6">
      <t>サツ</t>
    </rPh>
    <phoneticPr fontId="1"/>
  </si>
  <si>
    <t>総貸出数（冊）</t>
    <rPh sb="0" eb="1">
      <t>ソウ</t>
    </rPh>
    <rPh sb="1" eb="3">
      <t>カシダシ</t>
    </rPh>
    <rPh sb="3" eb="4">
      <t>スウ</t>
    </rPh>
    <rPh sb="5" eb="6">
      <t>サツ</t>
    </rPh>
    <phoneticPr fontId="1"/>
  </si>
  <si>
    <t>図書購入費（円）</t>
    <rPh sb="0" eb="2">
      <t>トショ</t>
    </rPh>
    <rPh sb="2" eb="5">
      <t>コウニュウヒ</t>
    </rPh>
    <rPh sb="6" eb="7">
      <t>エン</t>
    </rPh>
    <phoneticPr fontId="1"/>
  </si>
  <si>
    <t>一人あたり貸出冊数</t>
    <rPh sb="0" eb="2">
      <t>ヒトリ</t>
    </rPh>
    <rPh sb="5" eb="7">
      <t>カシダシ</t>
    </rPh>
    <rPh sb="7" eb="9">
      <t>サツスウ</t>
    </rPh>
    <phoneticPr fontId="1"/>
  </si>
  <si>
    <t>図書回転率％</t>
    <rPh sb="0" eb="2">
      <t>トショ</t>
    </rPh>
    <rPh sb="2" eb="4">
      <t>カイテン</t>
    </rPh>
    <rPh sb="4" eb="5">
      <t>リツ</t>
    </rPh>
    <phoneticPr fontId="1"/>
  </si>
  <si>
    <t>書店名</t>
    <rPh sb="0" eb="2">
      <t>ショテン</t>
    </rPh>
    <rPh sb="2" eb="3">
      <t>メイ</t>
    </rPh>
    <phoneticPr fontId="4"/>
  </si>
  <si>
    <t>購入金額</t>
    <rPh sb="0" eb="2">
      <t>コウニュウ</t>
    </rPh>
    <rPh sb="2" eb="4">
      <t>キンガク</t>
    </rPh>
    <phoneticPr fontId="4"/>
  </si>
  <si>
    <t>⑪-3　蔵書冊数</t>
    <rPh sb="4" eb="6">
      <t>ゾウショ</t>
    </rPh>
    <rPh sb="6" eb="8">
      <t>サツスウ</t>
    </rPh>
    <phoneticPr fontId="4"/>
  </si>
  <si>
    <t>図書（⑪-1）</t>
    <rPh sb="0" eb="2">
      <t>トショ</t>
    </rPh>
    <phoneticPr fontId="4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</si>
  <si>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</si>
  <si>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</si>
  <si>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</si>
  <si>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</si>
  <si>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</si>
  <si>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</si>
  <si>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</si>
  <si>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</si>
  <si>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</si>
  <si>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</si>
  <si>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</si>
  <si>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</si>
  <si>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１日平均利用者数</t>
    <rPh sb="0" eb="2">
      <t>イチニチ</t>
    </rPh>
    <rPh sb="2" eb="4">
      <t>ヘイキン</t>
    </rPh>
    <rPh sb="4" eb="6">
      <t>リヨウ</t>
    </rPh>
    <rPh sb="6" eb="7">
      <t>シャ</t>
    </rPh>
    <rPh sb="7" eb="8">
      <t>スウ</t>
    </rPh>
    <phoneticPr fontId="6"/>
  </si>
  <si>
    <t>開館日数</t>
    <rPh sb="0" eb="2">
      <t>カイカン</t>
    </rPh>
    <rPh sb="2" eb="4">
      <t>ニッスウ</t>
    </rPh>
    <phoneticPr fontId="6"/>
  </si>
  <si>
    <t>前年対比</t>
    <rPh sb="0" eb="2">
      <t>ゼンネン</t>
    </rPh>
    <rPh sb="2" eb="4">
      <t>タイヒ</t>
    </rPh>
    <phoneticPr fontId="1"/>
  </si>
  <si>
    <t>⑥相互貸借</t>
    <rPh sb="1" eb="3">
      <t>ソウゴ</t>
    </rPh>
    <rPh sb="3" eb="5">
      <t>タイシャク</t>
    </rPh>
    <phoneticPr fontId="1"/>
  </si>
  <si>
    <t>⑦複写サービス</t>
    <rPh sb="1" eb="3">
      <t>フクシャ</t>
    </rPh>
    <phoneticPr fontId="1"/>
  </si>
  <si>
    <t>⑧レファレンス（参考調査業務）</t>
    <rPh sb="8" eb="10">
      <t>サンコウ</t>
    </rPh>
    <rPh sb="10" eb="12">
      <t>チョウサ</t>
    </rPh>
    <rPh sb="12" eb="14">
      <t>ギョウム</t>
    </rPh>
    <phoneticPr fontId="1"/>
  </si>
  <si>
    <t>⑨予約・リクエスト件数</t>
    <rPh sb="1" eb="3">
      <t>ヨヤク</t>
    </rPh>
    <rPh sb="9" eb="11">
      <t>ケンスウ</t>
    </rPh>
    <phoneticPr fontId="1"/>
  </si>
  <si>
    <t>貸出利用人数</t>
    <rPh sb="0" eb="2">
      <t>カシダシ</t>
    </rPh>
    <rPh sb="2" eb="4">
      <t>リヨウ</t>
    </rPh>
    <rPh sb="4" eb="5">
      <t>ニン</t>
    </rPh>
    <rPh sb="5" eb="6">
      <t>スウ</t>
    </rPh>
    <phoneticPr fontId="1"/>
  </si>
  <si>
    <t>①月別貸出利用人数・新規登録人数・貸出冊数</t>
    <rPh sb="1" eb="3">
      <t>ツキベツ</t>
    </rPh>
    <rPh sb="3" eb="5">
      <t>カシダ</t>
    </rPh>
    <rPh sb="5" eb="7">
      <t>リヨウ</t>
    </rPh>
    <rPh sb="7" eb="9">
      <t>ニンズウ</t>
    </rPh>
    <rPh sb="10" eb="12">
      <t>シンキ</t>
    </rPh>
    <rPh sb="12" eb="14">
      <t>トウロク</t>
    </rPh>
    <rPh sb="14" eb="16">
      <t>ニンズウ</t>
    </rPh>
    <rPh sb="17" eb="19">
      <t>カシダシ</t>
    </rPh>
    <rPh sb="19" eb="21">
      <t>サツスウ</t>
    </rPh>
    <phoneticPr fontId="6"/>
  </si>
  <si>
    <t>新規登録人数</t>
    <rPh sb="0" eb="2">
      <t>シンキ</t>
    </rPh>
    <rPh sb="2" eb="4">
      <t>トウロク</t>
    </rPh>
    <rPh sb="4" eb="5">
      <t>ニン</t>
    </rPh>
    <rPh sb="5" eb="6">
      <t>スウ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</si>
  <si>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</si>
  <si>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</si>
  <si>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【参考】</t>
    <rPh sb="1" eb="3">
      <t>サンコウ</t>
    </rPh>
    <phoneticPr fontId="4"/>
  </si>
  <si>
    <t>（A）蔵書冊数内訳</t>
    <rPh sb="3" eb="5">
      <t>ゾウショ</t>
    </rPh>
    <rPh sb="5" eb="7">
      <t>サツスウ</t>
    </rPh>
    <rPh sb="7" eb="9">
      <t>ウチワケ</t>
    </rPh>
    <phoneticPr fontId="4"/>
  </si>
  <si>
    <t>※貸出冊数に団体貸出冊数含む</t>
    <rPh sb="1" eb="3">
      <t>カシダシ</t>
    </rPh>
    <rPh sb="3" eb="5">
      <t>サツスウ</t>
    </rPh>
    <rPh sb="6" eb="8">
      <t>ダンタイ</t>
    </rPh>
    <rPh sb="8" eb="10">
      <t>カシダシ</t>
    </rPh>
    <rPh sb="10" eb="12">
      <t>サツスウ</t>
    </rPh>
    <rPh sb="12" eb="13">
      <t>フク</t>
    </rPh>
    <phoneticPr fontId="6"/>
  </si>
  <si>
    <t>～12歳</t>
    <rPh sb="3" eb="4">
      <t>サイ</t>
    </rPh>
    <phoneticPr fontId="1"/>
  </si>
  <si>
    <t>～18歳</t>
    <rPh sb="3" eb="4">
      <t>サイ</t>
    </rPh>
    <phoneticPr fontId="1"/>
  </si>
  <si>
    <t>19歳～</t>
    <rPh sb="2" eb="3">
      <t>サイ</t>
    </rPh>
    <phoneticPr fontId="1"/>
  </si>
  <si>
    <t>～6歳</t>
    <rPh sb="2" eb="3">
      <t>サイ</t>
    </rPh>
    <phoneticPr fontId="1"/>
  </si>
  <si>
    <t>④資料別貸出冊数の状況</t>
    <rPh sb="1" eb="3">
      <t>シリョウ</t>
    </rPh>
    <rPh sb="3" eb="4">
      <t>ベツ</t>
    </rPh>
    <rPh sb="4" eb="6">
      <t>カシダシ</t>
    </rPh>
    <rPh sb="6" eb="8">
      <t>サツスウ</t>
    </rPh>
    <rPh sb="9" eb="11">
      <t>ジョウキョウ</t>
    </rPh>
    <phoneticPr fontId="1"/>
  </si>
  <si>
    <t>資料区分</t>
    <rPh sb="0" eb="2">
      <t>シリョウ</t>
    </rPh>
    <rPh sb="2" eb="4">
      <t>クブン</t>
    </rPh>
    <phoneticPr fontId="1"/>
  </si>
  <si>
    <t>一般書</t>
    <rPh sb="0" eb="3">
      <t>イッパンショ</t>
    </rPh>
    <phoneticPr fontId="1"/>
  </si>
  <si>
    <t>児童書</t>
    <rPh sb="0" eb="3">
      <t>ジドウショ</t>
    </rPh>
    <phoneticPr fontId="1"/>
  </si>
  <si>
    <t>雑誌</t>
    <rPh sb="0" eb="2">
      <t>ザッシ</t>
    </rPh>
    <phoneticPr fontId="1"/>
  </si>
  <si>
    <t>視聴覚</t>
    <rPh sb="0" eb="3">
      <t>シチョウカク</t>
    </rPh>
    <phoneticPr fontId="1"/>
  </si>
  <si>
    <t>貸出冊数</t>
    <rPh sb="0" eb="2">
      <t>カシダシ</t>
    </rPh>
    <rPh sb="2" eb="4">
      <t>サッスウ</t>
    </rPh>
    <phoneticPr fontId="1"/>
  </si>
  <si>
    <t>郵送料</t>
    <rPh sb="0" eb="3">
      <t>ユウソウリョウ</t>
    </rPh>
    <phoneticPr fontId="1"/>
  </si>
  <si>
    <t>貸出利用者（人）</t>
    <rPh sb="0" eb="2">
      <t>カシダシ</t>
    </rPh>
    <rPh sb="2" eb="4">
      <t>リヨウ</t>
    </rPh>
    <rPh sb="4" eb="5">
      <t>シャ</t>
    </rPh>
    <rPh sb="6" eb="7">
      <t>ヒト</t>
    </rPh>
    <phoneticPr fontId="1"/>
  </si>
  <si>
    <t>市民一人あたり図書冊数</t>
    <rPh sb="0" eb="2">
      <t>シミン</t>
    </rPh>
    <rPh sb="2" eb="4">
      <t>ヒトリ</t>
    </rPh>
    <rPh sb="7" eb="9">
      <t>トショ</t>
    </rPh>
    <rPh sb="9" eb="11">
      <t>サツスウ</t>
    </rPh>
    <phoneticPr fontId="1"/>
  </si>
  <si>
    <t>市民一人あたり図書購入費</t>
    <rPh sb="0" eb="2">
      <t>シミン</t>
    </rPh>
    <rPh sb="2" eb="4">
      <t>ヒトリ</t>
    </rPh>
    <rPh sb="7" eb="9">
      <t>トショ</t>
    </rPh>
    <rPh sb="9" eb="12">
      <t>コウニュウヒ</t>
    </rPh>
    <phoneticPr fontId="1"/>
  </si>
  <si>
    <t>市民一人
あたり図書
貸出冊数</t>
    <rPh sb="0" eb="2">
      <t>シミン</t>
    </rPh>
    <rPh sb="2" eb="4">
      <t>ヒトリ</t>
    </rPh>
    <rPh sb="8" eb="10">
      <t>トショ</t>
    </rPh>
    <rPh sb="11" eb="13">
      <t>カシダシ</t>
    </rPh>
    <rPh sb="13" eb="15">
      <t>サツスウ</t>
    </rPh>
    <phoneticPr fontId="1"/>
  </si>
  <si>
    <t>住宅地図</t>
    <rPh sb="0" eb="2">
      <t>ジュウタク</t>
    </rPh>
    <rPh sb="2" eb="4">
      <t>チズ</t>
    </rPh>
    <phoneticPr fontId="4"/>
  </si>
  <si>
    <t>点字</t>
    <rPh sb="0" eb="2">
      <t>テンジ</t>
    </rPh>
    <phoneticPr fontId="4"/>
  </si>
  <si>
    <t>⑪-2　雑誌・AV・点字関係冊数</t>
    <rPh sb="4" eb="6">
      <t>ザッシ</t>
    </rPh>
    <rPh sb="10" eb="12">
      <t>テンジ</t>
    </rPh>
    <rPh sb="12" eb="14">
      <t>カンケイ</t>
    </rPh>
    <rPh sb="14" eb="16">
      <t>サツスウ</t>
    </rPh>
    <phoneticPr fontId="1"/>
  </si>
  <si>
    <t>未配本数</t>
    <rPh sb="0" eb="1">
      <t>ミ</t>
    </rPh>
    <rPh sb="1" eb="3">
      <t>ハイホン</t>
    </rPh>
    <rPh sb="3" eb="4">
      <t>スウ</t>
    </rPh>
    <phoneticPr fontId="1"/>
  </si>
  <si>
    <t>（B)貸出冊数内訳</t>
    <rPh sb="3" eb="5">
      <t>カシダシ</t>
    </rPh>
    <rPh sb="5" eb="7">
      <t>サツスウ</t>
    </rPh>
    <rPh sb="7" eb="9">
      <t>ウチワケ</t>
    </rPh>
    <phoneticPr fontId="4"/>
  </si>
  <si>
    <t>（C)図書購入費内訳</t>
    <rPh sb="3" eb="5">
      <t>トショ</t>
    </rPh>
    <rPh sb="5" eb="8">
      <t>コウニュウヒ</t>
    </rPh>
    <rPh sb="8" eb="10">
      <t>ウチワケ</t>
    </rPh>
    <phoneticPr fontId="4"/>
  </si>
  <si>
    <t>団体・相互</t>
    <rPh sb="0" eb="2">
      <t>ダンタイ</t>
    </rPh>
    <rPh sb="3" eb="5">
      <t>ソウゴ</t>
    </rPh>
    <phoneticPr fontId="1"/>
  </si>
  <si>
    <t>③登録者の状況</t>
    <rPh sb="1" eb="3">
      <t>トウロク</t>
    </rPh>
    <rPh sb="3" eb="4">
      <t>シャ</t>
    </rPh>
    <rPh sb="5" eb="7">
      <t>ジョウキョウ</t>
    </rPh>
    <phoneticPr fontId="1"/>
  </si>
  <si>
    <t>団体</t>
    <rPh sb="0" eb="2">
      <t>ダンタイ</t>
    </rPh>
    <phoneticPr fontId="1"/>
  </si>
  <si>
    <t>実利用者</t>
    <rPh sb="0" eb="1">
      <t>ジツ</t>
    </rPh>
    <rPh sb="1" eb="4">
      <t>リヨウシャ</t>
    </rPh>
    <phoneticPr fontId="1"/>
  </si>
  <si>
    <t>⑤地域別等実利用者・貸出冊数内訳</t>
    <rPh sb="1" eb="3">
      <t>チイキ</t>
    </rPh>
    <rPh sb="3" eb="4">
      <t>ベツ</t>
    </rPh>
    <rPh sb="4" eb="5">
      <t>トウ</t>
    </rPh>
    <rPh sb="5" eb="6">
      <t>ジツ</t>
    </rPh>
    <rPh sb="6" eb="9">
      <t>リヨウシャ</t>
    </rPh>
    <rPh sb="10" eb="12">
      <t>カシダシ</t>
    </rPh>
    <rPh sb="12" eb="14">
      <t>サツスウ</t>
    </rPh>
    <rPh sb="14" eb="16">
      <t>ウチワケ</t>
    </rPh>
    <phoneticPr fontId="1"/>
  </si>
  <si>
    <t>１人あたり貸出冊数</t>
    <rPh sb="0" eb="2">
      <t>ヒトリ</t>
    </rPh>
    <rPh sb="5" eb="7">
      <t>カシダシ</t>
    </rPh>
    <rPh sb="7" eb="9">
      <t>サッスウ</t>
    </rPh>
    <phoneticPr fontId="1"/>
  </si>
  <si>
    <t>雑誌等（⑪-2）</t>
    <rPh sb="0" eb="2">
      <t>ザッシ</t>
    </rPh>
    <rPh sb="2" eb="3">
      <t>トウ</t>
    </rPh>
    <phoneticPr fontId="4"/>
  </si>
  <si>
    <t>児　童</t>
    <rPh sb="0" eb="1">
      <t>コ</t>
    </rPh>
    <rPh sb="2" eb="3">
      <t>ワラベ</t>
    </rPh>
    <phoneticPr fontId="1"/>
  </si>
  <si>
    <t>一 　般</t>
    <rPh sb="0" eb="1">
      <t>イッ</t>
    </rPh>
    <rPh sb="3" eb="4">
      <t>ハン</t>
    </rPh>
    <phoneticPr fontId="1"/>
  </si>
  <si>
    <t>一般書</t>
    <rPh sb="0" eb="2">
      <t>イッパン</t>
    </rPh>
    <rPh sb="2" eb="3">
      <t>ショ</t>
    </rPh>
    <phoneticPr fontId="1"/>
  </si>
  <si>
    <t>～60歳</t>
    <rPh sb="3" eb="4">
      <t>サイ</t>
    </rPh>
    <phoneticPr fontId="1"/>
  </si>
  <si>
    <t>～70歳</t>
    <rPh sb="3" eb="4">
      <t>サイ</t>
    </rPh>
    <phoneticPr fontId="1"/>
  </si>
  <si>
    <t>71歳～</t>
    <rPh sb="2" eb="3">
      <t>サイ</t>
    </rPh>
    <phoneticPr fontId="1"/>
  </si>
  <si>
    <t>割合</t>
    <rPh sb="0" eb="2">
      <t>ワリアイ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</si>
  <si>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</si>
  <si>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</si>
  <si>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</si>
  <si>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</si>
  <si>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</si>
  <si>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</si>
  <si>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Ｅ／Ｄ</t>
    <phoneticPr fontId="1"/>
  </si>
  <si>
    <t>Ｅ／Ｂ</t>
    <phoneticPr fontId="1"/>
  </si>
  <si>
    <t>Ｂ／Ａ</t>
    <phoneticPr fontId="1"/>
  </si>
  <si>
    <t>Ｆ／Ａ</t>
    <phoneticPr fontId="1"/>
  </si>
  <si>
    <t>Ｅ／Ａ</t>
    <phoneticPr fontId="1"/>
  </si>
  <si>
    <t>TRC</t>
    <phoneticPr fontId="4"/>
  </si>
  <si>
    <t>除籍</t>
    <rPh sb="0" eb="2">
      <t>ジョセキ</t>
    </rPh>
    <phoneticPr fontId="1"/>
  </si>
  <si>
    <t>配本数</t>
    <rPh sb="0" eb="2">
      <t>ハイホン</t>
    </rPh>
    <rPh sb="2" eb="3">
      <t>スウ</t>
    </rPh>
    <phoneticPr fontId="1"/>
  </si>
  <si>
    <t>配本数</t>
    <rPh sb="0" eb="2">
      <t>ハイホン</t>
    </rPh>
    <rPh sb="2" eb="3">
      <t>スウ</t>
    </rPh>
    <phoneticPr fontId="15"/>
  </si>
  <si>
    <t>2歳児
教室他</t>
    <rPh sb="1" eb="3">
      <t>サイジ</t>
    </rPh>
    <rPh sb="4" eb="6">
      <t>キョウシツ</t>
    </rPh>
    <rPh sb="6" eb="7">
      <t>ホカ</t>
    </rPh>
    <phoneticPr fontId="15"/>
  </si>
  <si>
    <t>3歳児
教室他</t>
    <rPh sb="1" eb="3">
      <t>サイジ</t>
    </rPh>
    <rPh sb="4" eb="6">
      <t>キョウシツ</t>
    </rPh>
    <rPh sb="6" eb="7">
      <t>ホカ</t>
    </rPh>
    <phoneticPr fontId="15"/>
  </si>
  <si>
    <t>合　　計</t>
    <rPh sb="0" eb="1">
      <t>ゴウ</t>
    </rPh>
    <rPh sb="3" eb="4">
      <t>ケイ</t>
    </rPh>
    <phoneticPr fontId="15"/>
  </si>
  <si>
    <t>購入以外</t>
    <rPh sb="0" eb="2">
      <t>コウニュウ</t>
    </rPh>
    <rPh sb="2" eb="4">
      <t>イガイ</t>
    </rPh>
    <phoneticPr fontId="1"/>
  </si>
  <si>
    <t>増計</t>
    <rPh sb="0" eb="1">
      <t>ゾウ</t>
    </rPh>
    <rPh sb="1" eb="2">
      <t>ケイ</t>
    </rPh>
    <phoneticPr fontId="1"/>
  </si>
  <si>
    <t>差引計</t>
    <rPh sb="0" eb="1">
      <t>サ</t>
    </rPh>
    <rPh sb="1" eb="2">
      <t>ヒ</t>
    </rPh>
    <rPh sb="2" eb="3">
      <t>ケイ</t>
    </rPh>
    <phoneticPr fontId="4"/>
  </si>
  <si>
    <t>対象児数</t>
    <rPh sb="0" eb="2">
      <t>タイショウ</t>
    </rPh>
    <rPh sb="2" eb="3">
      <t>ジ</t>
    </rPh>
    <rPh sb="3" eb="4">
      <t>スウ</t>
    </rPh>
    <phoneticPr fontId="1"/>
  </si>
  <si>
    <t>合　計</t>
    <rPh sb="0" eb="1">
      <t>ゴウ</t>
    </rPh>
    <rPh sb="2" eb="3">
      <t>ケイ</t>
    </rPh>
    <phoneticPr fontId="1"/>
  </si>
  <si>
    <t>⑪-4　年間増減（雑誌AV関係除く）</t>
    <rPh sb="4" eb="6">
      <t>ネンカン</t>
    </rPh>
    <rPh sb="6" eb="8">
      <t>ゾウゲン</t>
    </rPh>
    <phoneticPr fontId="1"/>
  </si>
  <si>
    <t>7月教室</t>
    <rPh sb="1" eb="2">
      <t>ガツ</t>
    </rPh>
    <phoneticPr fontId="3"/>
  </si>
  <si>
    <t>４月健診</t>
    <rPh sb="1" eb="2">
      <t>ガツ</t>
    </rPh>
    <rPh sb="2" eb="4">
      <t>ケンシン</t>
    </rPh>
    <phoneticPr fontId="3"/>
  </si>
  <si>
    <t>8月教室</t>
    <rPh sb="1" eb="2">
      <t>ガツ</t>
    </rPh>
    <phoneticPr fontId="3"/>
  </si>
  <si>
    <t>５月健診</t>
    <rPh sb="1" eb="2">
      <t>ガツ</t>
    </rPh>
    <rPh sb="2" eb="4">
      <t>ケンシン</t>
    </rPh>
    <phoneticPr fontId="3"/>
  </si>
  <si>
    <t>9月教室</t>
    <rPh sb="1" eb="2">
      <t>ガツ</t>
    </rPh>
    <phoneticPr fontId="3"/>
  </si>
  <si>
    <t>６月健診</t>
    <rPh sb="1" eb="2">
      <t>ガツ</t>
    </rPh>
    <rPh sb="2" eb="4">
      <t>ケンシン</t>
    </rPh>
    <phoneticPr fontId="3"/>
  </si>
  <si>
    <t>10月教室</t>
    <rPh sb="2" eb="3">
      <t>ガツ</t>
    </rPh>
    <phoneticPr fontId="3"/>
  </si>
  <si>
    <t>７月健診</t>
    <rPh sb="1" eb="2">
      <t>ガツ</t>
    </rPh>
    <rPh sb="2" eb="4">
      <t>ケンシン</t>
    </rPh>
    <phoneticPr fontId="3"/>
  </si>
  <si>
    <t>11月教室</t>
    <rPh sb="2" eb="3">
      <t>ガツ</t>
    </rPh>
    <phoneticPr fontId="3"/>
  </si>
  <si>
    <t>８月健診</t>
    <rPh sb="1" eb="2">
      <t>ガツ</t>
    </rPh>
    <rPh sb="2" eb="4">
      <t>ケンシン</t>
    </rPh>
    <phoneticPr fontId="3"/>
  </si>
  <si>
    <t>12月教室</t>
    <rPh sb="2" eb="3">
      <t>ガツ</t>
    </rPh>
    <phoneticPr fontId="3"/>
  </si>
  <si>
    <t>９月健診</t>
    <rPh sb="1" eb="2">
      <t>ガツ</t>
    </rPh>
    <rPh sb="2" eb="4">
      <t>ケンシン</t>
    </rPh>
    <phoneticPr fontId="3"/>
  </si>
  <si>
    <t>1月教室</t>
    <rPh sb="1" eb="2">
      <t>ガツ</t>
    </rPh>
    <phoneticPr fontId="3"/>
  </si>
  <si>
    <t>１０月健診</t>
    <rPh sb="2" eb="3">
      <t>ガツ</t>
    </rPh>
    <rPh sb="3" eb="5">
      <t>ケンシン</t>
    </rPh>
    <phoneticPr fontId="3"/>
  </si>
  <si>
    <t>2月教室</t>
    <rPh sb="1" eb="2">
      <t>ガツ</t>
    </rPh>
    <phoneticPr fontId="3"/>
  </si>
  <si>
    <t>１１月健診</t>
    <rPh sb="2" eb="3">
      <t>ガツ</t>
    </rPh>
    <rPh sb="3" eb="5">
      <t>ケンシン</t>
    </rPh>
    <phoneticPr fontId="3"/>
  </si>
  <si>
    <t>3月教室</t>
    <rPh sb="1" eb="2">
      <t>ガツ</t>
    </rPh>
    <phoneticPr fontId="3"/>
  </si>
  <si>
    <t>１２月健診</t>
    <rPh sb="2" eb="3">
      <t>ガツ</t>
    </rPh>
    <rPh sb="3" eb="5">
      <t>ケンシン</t>
    </rPh>
    <phoneticPr fontId="3"/>
  </si>
  <si>
    <t>4月教室</t>
    <rPh sb="1" eb="2">
      <t>ガツ</t>
    </rPh>
    <phoneticPr fontId="3"/>
  </si>
  <si>
    <t>１月健診</t>
    <rPh sb="1" eb="2">
      <t>ガツ</t>
    </rPh>
    <rPh sb="2" eb="4">
      <t>ケンシン</t>
    </rPh>
    <phoneticPr fontId="3"/>
  </si>
  <si>
    <t>5月教室</t>
    <rPh sb="1" eb="2">
      <t>ガツ</t>
    </rPh>
    <phoneticPr fontId="3"/>
  </si>
  <si>
    <t>２月健診</t>
    <rPh sb="1" eb="2">
      <t>ガツ</t>
    </rPh>
    <rPh sb="2" eb="4">
      <t>ケンシン</t>
    </rPh>
    <phoneticPr fontId="3"/>
  </si>
  <si>
    <t>6月教室</t>
    <rPh sb="1" eb="2">
      <t>ガツ</t>
    </rPh>
    <phoneticPr fontId="3"/>
  </si>
  <si>
    <t>３月健診</t>
    <rPh sb="1" eb="2">
      <t>ガツ</t>
    </rPh>
    <rPh sb="2" eb="4">
      <t>ケンシン</t>
    </rPh>
    <phoneticPr fontId="3"/>
  </si>
  <si>
    <t>2歳児教室他</t>
    <rPh sb="1" eb="3">
      <t>サイジ</t>
    </rPh>
    <rPh sb="3" eb="5">
      <t>キョウシツ</t>
    </rPh>
    <rPh sb="5" eb="6">
      <t>ホカ</t>
    </rPh>
    <phoneticPr fontId="15"/>
  </si>
  <si>
    <t>3歳児検診</t>
    <rPh sb="1" eb="3">
      <t>サイジ</t>
    </rPh>
    <rPh sb="3" eb="5">
      <t>ケンシン</t>
    </rPh>
    <phoneticPr fontId="15"/>
  </si>
  <si>
    <t>対象児</t>
    <rPh sb="0" eb="2">
      <t>タイショウ</t>
    </rPh>
    <rPh sb="2" eb="3">
      <t>ジ</t>
    </rPh>
    <phoneticPr fontId="15"/>
  </si>
  <si>
    <t>8月健診</t>
    <rPh sb="1" eb="2">
      <t>ガツ</t>
    </rPh>
    <rPh sb="2" eb="4">
      <t>ケンシン</t>
    </rPh>
    <phoneticPr fontId="3"/>
  </si>
  <si>
    <t>2月健診</t>
    <rPh sb="1" eb="2">
      <t>ガツ</t>
    </rPh>
    <rPh sb="2" eb="4">
      <t>ケンシン</t>
    </rPh>
    <phoneticPr fontId="3"/>
  </si>
  <si>
    <t>⑫　ブース利用統計</t>
    <rPh sb="5" eb="7">
      <t>リヨウ</t>
    </rPh>
    <rPh sb="7" eb="9">
      <t>トウケイ</t>
    </rPh>
    <phoneticPr fontId="18"/>
  </si>
  <si>
    <t>来館者数</t>
    <rPh sb="0" eb="3">
      <t>ライカンシャ</t>
    </rPh>
    <rPh sb="3" eb="4">
      <t>スウ</t>
    </rPh>
    <phoneticPr fontId="6"/>
  </si>
  <si>
    <t>うちリクエスト</t>
    <phoneticPr fontId="1"/>
  </si>
  <si>
    <t>合計</t>
  </si>
  <si>
    <t>ノートＰＣ</t>
  </si>
  <si>
    <t>タブレット</t>
  </si>
  <si>
    <t>視聴覚</t>
  </si>
  <si>
    <t>学習席</t>
  </si>
  <si>
    <t>平成26年1月生</t>
  </si>
  <si>
    <t>平成26年2月生</t>
  </si>
  <si>
    <t>平成26年3月生</t>
  </si>
  <si>
    <t>平成26年4月生</t>
  </si>
  <si>
    <t>平成26年5月生</t>
  </si>
  <si>
    <t>平成26年6月生</t>
  </si>
  <si>
    <t>平成26年7月生</t>
  </si>
  <si>
    <t>平成26年8月生</t>
  </si>
  <si>
    <t>平成26年9月生</t>
  </si>
  <si>
    <t>平成26年10月生</t>
  </si>
  <si>
    <t>平成26年11月生</t>
  </si>
  <si>
    <t>平成26年12月生</t>
  </si>
  <si>
    <t xml:space="preserve">  ブックスタート（セカンドブック）配本状況（平成29年度）</t>
    <rPh sb="18" eb="20">
      <t>ハイホン</t>
    </rPh>
    <rPh sb="20" eb="22">
      <t>ジョウキョウ</t>
    </rPh>
    <rPh sb="23" eb="25">
      <t>ヘイセイ</t>
    </rPh>
    <rPh sb="27" eb="29">
      <t>ネンド</t>
    </rPh>
    <phoneticPr fontId="1"/>
  </si>
  <si>
    <t xml:space="preserve">  ブックスタート（ファーストブック）配本状況（平成29年度）</t>
    <rPh sb="19" eb="21">
      <t>ハイホン</t>
    </rPh>
    <rPh sb="21" eb="23">
      <t>ジョウキョウ</t>
    </rPh>
    <rPh sb="24" eb="26">
      <t>ヘイセイ</t>
    </rPh>
    <rPh sb="28" eb="30">
      <t>ネンド</t>
    </rPh>
    <phoneticPr fontId="1"/>
  </si>
  <si>
    <r>
      <t>4-5月健診</t>
    </r>
    <r>
      <rPr>
        <vertAlign val="superscript"/>
        <sz val="9"/>
        <rFont val="ＭＳ Ｐゴシック"/>
        <family val="3"/>
        <charset val="128"/>
      </rPr>
      <t>※</t>
    </r>
    <rPh sb="3" eb="4">
      <t>ガツ</t>
    </rPh>
    <rPh sb="4" eb="6">
      <t>ケンシン</t>
    </rPh>
    <phoneticPr fontId="3"/>
  </si>
  <si>
    <t>5-6月健診</t>
    <rPh sb="3" eb="4">
      <t>ガツ</t>
    </rPh>
    <rPh sb="4" eb="6">
      <t>ケンシン</t>
    </rPh>
    <phoneticPr fontId="3"/>
  </si>
  <si>
    <t>6-7月健診</t>
    <rPh sb="3" eb="4">
      <t>ガツ</t>
    </rPh>
    <rPh sb="4" eb="6">
      <t>ケンシン</t>
    </rPh>
    <phoneticPr fontId="3"/>
  </si>
  <si>
    <t>8-9月健診</t>
    <rPh sb="3" eb="4">
      <t>ガツ</t>
    </rPh>
    <rPh sb="4" eb="6">
      <t>ケンシン</t>
    </rPh>
    <phoneticPr fontId="3"/>
  </si>
  <si>
    <t>9-10月健診</t>
    <rPh sb="4" eb="5">
      <t>ガツ</t>
    </rPh>
    <rPh sb="5" eb="7">
      <t>ケンシン</t>
    </rPh>
    <phoneticPr fontId="3"/>
  </si>
  <si>
    <t>10-11月健診</t>
    <rPh sb="5" eb="6">
      <t>ガツ</t>
    </rPh>
    <rPh sb="6" eb="8">
      <t>ケンシン</t>
    </rPh>
    <phoneticPr fontId="3"/>
  </si>
  <si>
    <t>11-12月健診</t>
    <rPh sb="5" eb="6">
      <t>ガツ</t>
    </rPh>
    <rPh sb="6" eb="8">
      <t>ケンシン</t>
    </rPh>
    <phoneticPr fontId="3"/>
  </si>
  <si>
    <t>12-1月健診</t>
    <rPh sb="4" eb="5">
      <t>ガツ</t>
    </rPh>
    <rPh sb="5" eb="7">
      <t>ケンシン</t>
    </rPh>
    <phoneticPr fontId="3"/>
  </si>
  <si>
    <t>2-3月健診</t>
    <rPh sb="3" eb="4">
      <t>ガツ</t>
    </rPh>
    <rPh sb="4" eb="6">
      <t>ケンシン</t>
    </rPh>
    <phoneticPr fontId="3"/>
  </si>
  <si>
    <t>3-4月健診</t>
    <rPh sb="3" eb="4">
      <t>ガツ</t>
    </rPh>
    <rPh sb="4" eb="6">
      <t>ケンシン</t>
    </rPh>
    <phoneticPr fontId="3"/>
  </si>
  <si>
    <t>平成28年6月生</t>
    <phoneticPr fontId="15"/>
  </si>
  <si>
    <t>平成28年7月生</t>
  </si>
  <si>
    <t>平成28年8月生</t>
  </si>
  <si>
    <t>平成28年9月生</t>
  </si>
  <si>
    <t>平成28年10月生</t>
  </si>
  <si>
    <t>平成28年11月生</t>
  </si>
  <si>
    <t>平成28年12月生</t>
  </si>
  <si>
    <t>平成29年1月生</t>
    <rPh sb="6" eb="7">
      <t>ガツ</t>
    </rPh>
    <phoneticPr fontId="3"/>
  </si>
  <si>
    <t>平成29年2月生</t>
    <rPh sb="6" eb="7">
      <t>ガツ</t>
    </rPh>
    <phoneticPr fontId="3"/>
  </si>
  <si>
    <t>平成29年3月生</t>
    <rPh sb="6" eb="7">
      <t>ガツ</t>
    </rPh>
    <phoneticPr fontId="3"/>
  </si>
  <si>
    <t>平成29年4月生</t>
    <rPh sb="6" eb="7">
      <t>ガツ</t>
    </rPh>
    <phoneticPr fontId="3"/>
  </si>
  <si>
    <t>平成29年5月生</t>
    <rPh sb="6" eb="7">
      <t>ガツ</t>
    </rPh>
    <phoneticPr fontId="3"/>
  </si>
  <si>
    <t xml:space="preserve">団体1・・学校、教育関連施設、行政機関
団体2・・ボランティア団体等、園外保育
団体3・・職員
</t>
    <rPh sb="0" eb="2">
      <t>ダンタイ</t>
    </rPh>
    <rPh sb="5" eb="7">
      <t>ガッコウ</t>
    </rPh>
    <rPh sb="8" eb="10">
      <t>キョウイク</t>
    </rPh>
    <rPh sb="10" eb="12">
      <t>カンレン</t>
    </rPh>
    <rPh sb="12" eb="14">
      <t>シセツ</t>
    </rPh>
    <rPh sb="15" eb="17">
      <t>ギョウセイ</t>
    </rPh>
    <rPh sb="17" eb="19">
      <t>キカン</t>
    </rPh>
    <rPh sb="20" eb="22">
      <t>ダンタイ</t>
    </rPh>
    <rPh sb="31" eb="34">
      <t>ダンタイトウ</t>
    </rPh>
    <rPh sb="35" eb="37">
      <t>エンガイ</t>
    </rPh>
    <rPh sb="37" eb="39">
      <t>ホイク</t>
    </rPh>
    <rPh sb="40" eb="42">
      <t>ダンタイ</t>
    </rPh>
    <rPh sb="45" eb="47">
      <t>ショクイン</t>
    </rPh>
    <phoneticPr fontId="4"/>
  </si>
  <si>
    <t>点字・録音</t>
    <rPh sb="0" eb="2">
      <t>テンジ</t>
    </rPh>
    <rPh sb="3" eb="5">
      <t>ロクオン</t>
    </rPh>
    <phoneticPr fontId="1"/>
  </si>
  <si>
    <t>相互貸借</t>
    <rPh sb="0" eb="2">
      <t>ソウゴ</t>
    </rPh>
    <rPh sb="2" eb="4">
      <t>タイシャク</t>
    </rPh>
    <phoneticPr fontId="1"/>
  </si>
  <si>
    <t>⑪-1分類別図書冊数（雑誌・AV関係除く）</t>
    <rPh sb="3" eb="5">
      <t>ブンルイ</t>
    </rPh>
    <rPh sb="5" eb="6">
      <t>ベツ</t>
    </rPh>
    <rPh sb="6" eb="8">
      <t>トショ</t>
    </rPh>
    <rPh sb="8" eb="10">
      <t>サツスウ</t>
    </rPh>
    <rPh sb="11" eb="13">
      <t>ザッシ</t>
    </rPh>
    <rPh sb="16" eb="18">
      <t>カンケイ</t>
    </rPh>
    <rPh sb="18" eb="19">
      <t>ノゾ</t>
    </rPh>
    <phoneticPr fontId="1"/>
  </si>
  <si>
    <t>R1</t>
    <phoneticPr fontId="1"/>
  </si>
  <si>
    <t>R1</t>
    <phoneticPr fontId="6"/>
  </si>
  <si>
    <t>R1</t>
    <phoneticPr fontId="1"/>
  </si>
  <si>
    <t>②貸出利用者別内訳（利用者人数）</t>
    <rPh sb="1" eb="3">
      <t>カシダシ</t>
    </rPh>
    <rPh sb="3" eb="6">
      <t>リヨウシャ</t>
    </rPh>
    <rPh sb="6" eb="7">
      <t>ベツ</t>
    </rPh>
    <rPh sb="7" eb="9">
      <t>ウチワケ</t>
    </rPh>
    <rPh sb="10" eb="13">
      <t>リヨウシャ</t>
    </rPh>
    <rPh sb="13" eb="15">
      <t>ニンズウ</t>
    </rPh>
    <phoneticPr fontId="1"/>
  </si>
  <si>
    <t>（貸出冊数）</t>
    <rPh sb="1" eb="3">
      <t>カシダシ</t>
    </rPh>
    <rPh sb="3" eb="5">
      <t>サツスウ</t>
    </rPh>
    <phoneticPr fontId="6"/>
  </si>
  <si>
    <t>令和2年度　図書館の利用状況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9">
      <t>トショカン</t>
    </rPh>
    <rPh sb="10" eb="12">
      <t>リヨウ</t>
    </rPh>
    <rPh sb="12" eb="14">
      <t>ジョウキョウ</t>
    </rPh>
    <phoneticPr fontId="6"/>
  </si>
  <si>
    <t>R2</t>
    <phoneticPr fontId="1"/>
  </si>
  <si>
    <t>R2</t>
    <phoneticPr fontId="6"/>
  </si>
  <si>
    <t>R2</t>
    <phoneticPr fontId="6"/>
  </si>
  <si>
    <t>R2</t>
    <phoneticPr fontId="1"/>
  </si>
  <si>
    <t>相互</t>
    <rPh sb="0" eb="2">
      <t>ソウゴ</t>
    </rPh>
    <phoneticPr fontId="1"/>
  </si>
  <si>
    <t>R1</t>
  </si>
  <si>
    <t>R2</t>
    <phoneticPr fontId="1"/>
  </si>
  <si>
    <t>R2</t>
    <phoneticPr fontId="1"/>
  </si>
  <si>
    <t>うちネット予約</t>
    <rPh sb="5" eb="7">
      <t>ヨヤク</t>
    </rPh>
    <phoneticPr fontId="1"/>
  </si>
  <si>
    <t>R2</t>
    <phoneticPr fontId="4"/>
  </si>
  <si>
    <t>*人口R3年4月1日現在</t>
    <rPh sb="1" eb="3">
      <t>ジンコウ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</si>
  <si>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4月</t>
    <phoneticPr fontId="29"/>
  </si>
  <si>
    <t>会議室</t>
    <rPh sb="0" eb="3">
      <t>カイギシツ</t>
    </rPh>
    <phoneticPr fontId="29"/>
  </si>
  <si>
    <t>ﾃﾞｽｸﾄｯﾌﾟＰＣ</t>
    <phoneticPr fontId="29"/>
  </si>
  <si>
    <t>令和２年度</t>
    <phoneticPr fontId="29"/>
  </si>
  <si>
    <t>＊令和2年度図書購入費は、コロナ対策図書館パワーアップ事業費による719,348円を含む</t>
    <rPh sb="1" eb="2">
      <t>レイ</t>
    </rPh>
    <rPh sb="2" eb="3">
      <t>ワ</t>
    </rPh>
    <rPh sb="4" eb="6">
      <t>ネンド</t>
    </rPh>
    <rPh sb="6" eb="8">
      <t>トショ</t>
    </rPh>
    <rPh sb="8" eb="11">
      <t>コウニュウヒ</t>
    </rPh>
    <rPh sb="16" eb="18">
      <t>タイサク</t>
    </rPh>
    <rPh sb="18" eb="21">
      <t>トショカン</t>
    </rPh>
    <rPh sb="27" eb="29">
      <t>ジギョウ</t>
    </rPh>
    <rPh sb="29" eb="30">
      <t>ヒ</t>
    </rPh>
    <rPh sb="40" eb="41">
      <t>エン</t>
    </rPh>
    <rPh sb="42" eb="43">
      <t>フク</t>
    </rPh>
    <phoneticPr fontId="4"/>
  </si>
  <si>
    <t>※新型コロナウィルス感染症拡大防止の為、4/9～5/15休館。5/16～5/31一部業務再開（貸出・返却のみ）。7/31～8/7休館。1/6～28休館。年度当初開館予定日数310日</t>
    <rPh sb="1" eb="3">
      <t>シンガタ</t>
    </rPh>
    <rPh sb="10" eb="13">
      <t>カンセンショウ</t>
    </rPh>
    <rPh sb="13" eb="15">
      <t>カクダイ</t>
    </rPh>
    <rPh sb="15" eb="17">
      <t>ボウシ</t>
    </rPh>
    <rPh sb="18" eb="19">
      <t>タメ</t>
    </rPh>
    <rPh sb="28" eb="30">
      <t>キュウカン</t>
    </rPh>
    <rPh sb="40" eb="42">
      <t>イチブ</t>
    </rPh>
    <rPh sb="42" eb="44">
      <t>ギョウム</t>
    </rPh>
    <rPh sb="44" eb="46">
      <t>サイカイ</t>
    </rPh>
    <rPh sb="47" eb="49">
      <t>カシダシ</t>
    </rPh>
    <rPh sb="50" eb="52">
      <t>ヘンキャク</t>
    </rPh>
    <rPh sb="64" eb="66">
      <t>キュウカン</t>
    </rPh>
    <rPh sb="73" eb="75">
      <t>キュウカン</t>
    </rPh>
    <rPh sb="76" eb="78">
      <t>ネンド</t>
    </rPh>
    <rPh sb="78" eb="80">
      <t>トウショ</t>
    </rPh>
    <rPh sb="80" eb="82">
      <t>カイカン</t>
    </rPh>
    <rPh sb="82" eb="84">
      <t>ヨテイ</t>
    </rPh>
    <rPh sb="84" eb="86">
      <t>ニッスウ</t>
    </rPh>
    <rPh sb="89" eb="90">
      <t>ニチ</t>
    </rPh>
    <phoneticPr fontId="6"/>
  </si>
  <si>
    <t>＊令和元年度は大栄製作所八十二銀行地方創生私募債による20万円分（109冊）の図書寄贈含む</t>
    <rPh sb="1" eb="2">
      <t>レイ</t>
    </rPh>
    <rPh sb="2" eb="3">
      <t>ワ</t>
    </rPh>
    <rPh sb="3" eb="5">
      <t>ガンネン</t>
    </rPh>
    <rPh sb="5" eb="6">
      <t>ド</t>
    </rPh>
    <rPh sb="7" eb="9">
      <t>ダイエイ</t>
    </rPh>
    <rPh sb="9" eb="12">
      <t>セイサクジョ</t>
    </rPh>
    <rPh sb="12" eb="15">
      <t>ハチジュウニ</t>
    </rPh>
    <rPh sb="15" eb="17">
      <t>ギンコウ</t>
    </rPh>
    <rPh sb="17" eb="19">
      <t>チホウ</t>
    </rPh>
    <rPh sb="19" eb="21">
      <t>ソウセイ</t>
    </rPh>
    <rPh sb="21" eb="24">
      <t>シボサイ</t>
    </rPh>
    <rPh sb="29" eb="31">
      <t>マンエン</t>
    </rPh>
    <rPh sb="31" eb="32">
      <t>ブン</t>
    </rPh>
    <rPh sb="36" eb="37">
      <t>サツ</t>
    </rPh>
    <rPh sb="39" eb="41">
      <t>トショ</t>
    </rPh>
    <rPh sb="41" eb="43">
      <t>キゾウ</t>
    </rPh>
    <rPh sb="43" eb="44">
      <t>フク</t>
    </rPh>
    <phoneticPr fontId="1"/>
  </si>
  <si>
    <t>＊平成30年度は大栄製作所による寄付100万円あり</t>
    <rPh sb="1" eb="3">
      <t>ヘイセイ</t>
    </rPh>
    <rPh sb="5" eb="7">
      <t>ネンド</t>
    </rPh>
    <rPh sb="8" eb="10">
      <t>ダイエイ</t>
    </rPh>
    <rPh sb="10" eb="13">
      <t>セイサクジョ</t>
    </rPh>
    <rPh sb="16" eb="18">
      <t>キフ</t>
    </rPh>
    <rPh sb="21" eb="23">
      <t>マンエン</t>
    </rPh>
    <phoneticPr fontId="4"/>
  </si>
  <si>
    <t>＊平成28年度は大栄製作所より70万円、小諸商業高校より30,120円の寄付あり</t>
    <rPh sb="1" eb="3">
      <t>ヘイセイ</t>
    </rPh>
    <rPh sb="5" eb="7">
      <t>ネンド</t>
    </rPh>
    <rPh sb="8" eb="10">
      <t>ダイエイ</t>
    </rPh>
    <rPh sb="10" eb="13">
      <t>セイサクジョ</t>
    </rPh>
    <rPh sb="17" eb="19">
      <t>マンエン</t>
    </rPh>
    <rPh sb="20" eb="22">
      <t>コモロ</t>
    </rPh>
    <rPh sb="22" eb="24">
      <t>ショウギョウ</t>
    </rPh>
    <rPh sb="24" eb="26">
      <t>コウコウ</t>
    </rPh>
    <rPh sb="30" eb="35">
      <t>１２０エン</t>
    </rPh>
    <rPh sb="36" eb="38">
      <t>キフ</t>
    </rPh>
    <phoneticPr fontId="4"/>
  </si>
  <si>
    <t>＊平成29年度は大栄製作所による寄付650,125円あり</t>
    <rPh sb="1" eb="3">
      <t>ヘイセイ</t>
    </rPh>
    <rPh sb="5" eb="7">
      <t>ネンド</t>
    </rPh>
    <rPh sb="8" eb="10">
      <t>ダイエイ</t>
    </rPh>
    <rPh sb="10" eb="13">
      <t>セイサクジョ</t>
    </rPh>
    <rPh sb="16" eb="18">
      <t>キフ</t>
    </rPh>
    <rPh sb="25" eb="26">
      <t>エン</t>
    </rPh>
    <phoneticPr fontId="4"/>
  </si>
  <si>
    <t>排架区分別蔵書統計</t>
    <rPh sb="0" eb="2">
      <t>ハイカ</t>
    </rPh>
    <rPh sb="2" eb="4">
      <t>クブン</t>
    </rPh>
    <rPh sb="4" eb="5">
      <t>ベツ</t>
    </rPh>
    <phoneticPr fontId="29"/>
  </si>
  <si>
    <t>R3..3.31現在</t>
    <rPh sb="8" eb="10">
      <t>ゲンザイ</t>
    </rPh>
    <phoneticPr fontId="29"/>
  </si>
  <si>
    <t>排架区分</t>
  </si>
  <si>
    <t>冊数</t>
    <rPh sb="0" eb="2">
      <t>サツスウ</t>
    </rPh>
    <phoneticPr fontId="29"/>
  </si>
  <si>
    <t>うち児童</t>
    <rPh sb="2" eb="4">
      <t>ジドウ</t>
    </rPh>
    <phoneticPr fontId="29"/>
  </si>
  <si>
    <t>計</t>
    <rPh sb="0" eb="1">
      <t>ケイ</t>
    </rPh>
    <phoneticPr fontId="29"/>
  </si>
  <si>
    <t>せせらぎ</t>
    <phoneticPr fontId="29"/>
  </si>
  <si>
    <t>歴史</t>
  </si>
  <si>
    <t>絵本</t>
    <rPh sb="0" eb="2">
      <t>エホン</t>
    </rPh>
    <phoneticPr fontId="29"/>
  </si>
  <si>
    <t>幼児絵本</t>
  </si>
  <si>
    <t>戦争史</t>
  </si>
  <si>
    <t>絵本</t>
  </si>
  <si>
    <t>地理旅行</t>
  </si>
  <si>
    <t>名作絵本</t>
  </si>
  <si>
    <t>伝記</t>
  </si>
  <si>
    <t>昔話</t>
  </si>
  <si>
    <t>民俗学</t>
  </si>
  <si>
    <t>ｺﾄﾞﾓﾉﾄﾓ</t>
  </si>
  <si>
    <t>言語学</t>
  </si>
  <si>
    <t>ｱﾆﾒ・遊</t>
  </si>
  <si>
    <t>総記</t>
  </si>
  <si>
    <t>知識絵本</t>
  </si>
  <si>
    <t>哲学宗教</t>
  </si>
  <si>
    <t>ｼﾘｰｽﾞ絵</t>
  </si>
  <si>
    <t>社会学</t>
  </si>
  <si>
    <t>おすすめ</t>
  </si>
  <si>
    <t>経済</t>
  </si>
  <si>
    <t>読み聞かせ</t>
    <phoneticPr fontId="29"/>
  </si>
  <si>
    <t>地方自治</t>
  </si>
  <si>
    <t>郷土絵本</t>
  </si>
  <si>
    <t>ビジネス</t>
  </si>
  <si>
    <t>紙芝居</t>
  </si>
  <si>
    <t>就労支援</t>
  </si>
  <si>
    <t>大型絵本</t>
  </si>
  <si>
    <t>社会問題</t>
  </si>
  <si>
    <t>児童文学</t>
    <rPh sb="0" eb="2">
      <t>ジドウ</t>
    </rPh>
    <rPh sb="2" eb="4">
      <t>ブンガク</t>
    </rPh>
    <phoneticPr fontId="29"/>
  </si>
  <si>
    <t>外国文学</t>
  </si>
  <si>
    <t>法律</t>
  </si>
  <si>
    <t>日本文学</t>
  </si>
  <si>
    <t>こもれび</t>
    <phoneticPr fontId="29"/>
  </si>
  <si>
    <t>教育子育</t>
  </si>
  <si>
    <t>昔話・古典</t>
    <rPh sb="3" eb="5">
      <t>コテン</t>
    </rPh>
    <phoneticPr fontId="29"/>
  </si>
  <si>
    <t>パソコン</t>
  </si>
  <si>
    <t>外国昔話</t>
  </si>
  <si>
    <t>料理</t>
  </si>
  <si>
    <t>外国ﾐｽﾃﾘ</t>
  </si>
  <si>
    <t>手芸</t>
  </si>
  <si>
    <t>児童洋書</t>
  </si>
  <si>
    <t>暮らし</t>
  </si>
  <si>
    <t>全集</t>
    <rPh sb="0" eb="2">
      <t>ゼンシュウ</t>
    </rPh>
    <phoneticPr fontId="29"/>
  </si>
  <si>
    <t>技術</t>
  </si>
  <si>
    <t>はじめて</t>
    <phoneticPr fontId="29"/>
  </si>
  <si>
    <t>災害</t>
  </si>
  <si>
    <t>郷土ﾖﾐﾓﾉ</t>
  </si>
  <si>
    <t>自然科学</t>
  </si>
  <si>
    <t>育児の本</t>
  </si>
  <si>
    <t>植物農業</t>
  </si>
  <si>
    <t>児童文学関連資料</t>
    <rPh sb="0" eb="2">
      <t>ジドウ</t>
    </rPh>
    <rPh sb="2" eb="4">
      <t>ブンガク</t>
    </rPh>
    <rPh sb="4" eb="6">
      <t>カンレン</t>
    </rPh>
    <rPh sb="6" eb="8">
      <t>シリョウ</t>
    </rPh>
    <phoneticPr fontId="29"/>
  </si>
  <si>
    <t>生物学</t>
  </si>
  <si>
    <t>きらめき</t>
    <phoneticPr fontId="29"/>
  </si>
  <si>
    <t>児童参考</t>
  </si>
  <si>
    <t>山岳関係</t>
  </si>
  <si>
    <t>学習ﾏﾝｶﾞ</t>
  </si>
  <si>
    <t>芸術</t>
  </si>
  <si>
    <t>ヤング</t>
    <phoneticPr fontId="29"/>
  </si>
  <si>
    <t>進学就職</t>
  </si>
  <si>
    <t>音楽</t>
  </si>
  <si>
    <t>ﾔﾝｸﾞ資料</t>
  </si>
  <si>
    <t>芸能</t>
  </si>
  <si>
    <t>ﾔﾝｸﾞ日本</t>
  </si>
  <si>
    <t>スポーツ</t>
  </si>
  <si>
    <t>ﾔﾝｸﾞ外国</t>
  </si>
  <si>
    <t>娯楽</t>
  </si>
  <si>
    <t>ﾔﾝｸﾞ文庫</t>
  </si>
  <si>
    <t>信州文学</t>
  </si>
  <si>
    <t>ﾔﾝｸﾞ絵本</t>
  </si>
  <si>
    <t>大活字本</t>
  </si>
  <si>
    <t>マンガ</t>
  </si>
  <si>
    <t>文学</t>
  </si>
  <si>
    <t>すみれ・きらめき計</t>
    <rPh sb="8" eb="9">
      <t>ケイ</t>
    </rPh>
    <phoneticPr fontId="29"/>
  </si>
  <si>
    <t>エッセイ</t>
  </si>
  <si>
    <t>開架計</t>
    <rPh sb="0" eb="2">
      <t>カイカ</t>
    </rPh>
    <rPh sb="2" eb="3">
      <t>ケイ</t>
    </rPh>
    <phoneticPr fontId="29"/>
  </si>
  <si>
    <t>外国小説</t>
  </si>
  <si>
    <t>文学全集</t>
  </si>
  <si>
    <t>書庫</t>
    <rPh sb="0" eb="2">
      <t>ショコ</t>
    </rPh>
    <phoneticPr fontId="29"/>
  </si>
  <si>
    <t>一般</t>
    <rPh sb="0" eb="2">
      <t>イッパン</t>
    </rPh>
    <phoneticPr fontId="29"/>
  </si>
  <si>
    <t>書庫保存</t>
  </si>
  <si>
    <t>日本小説</t>
  </si>
  <si>
    <t>書庫大型</t>
  </si>
  <si>
    <t>東洋文庫</t>
  </si>
  <si>
    <t>書庫一般</t>
  </si>
  <si>
    <t>しずかなへや</t>
    <phoneticPr fontId="29"/>
  </si>
  <si>
    <t>書庫新書</t>
  </si>
  <si>
    <t>参考図書</t>
  </si>
  <si>
    <t>書庫雑誌</t>
  </si>
  <si>
    <t>物と人間</t>
  </si>
  <si>
    <t>郷土</t>
    <rPh sb="0" eb="2">
      <t>キョウド</t>
    </rPh>
    <phoneticPr fontId="29"/>
  </si>
  <si>
    <t>書庫郷土</t>
  </si>
  <si>
    <t>カウンタ</t>
  </si>
  <si>
    <t>郷土大型</t>
  </si>
  <si>
    <t>健康法</t>
  </si>
  <si>
    <t>貴重資料</t>
  </si>
  <si>
    <t>こころ</t>
  </si>
  <si>
    <t>複本保存</t>
  </si>
  <si>
    <t>介護</t>
  </si>
  <si>
    <t>児童</t>
    <rPh sb="0" eb="2">
      <t>ジドウ</t>
    </rPh>
    <phoneticPr fontId="29"/>
  </si>
  <si>
    <t>書庫児童</t>
  </si>
  <si>
    <t>闘病記</t>
  </si>
  <si>
    <t>児童保存</t>
  </si>
  <si>
    <t>医療１</t>
  </si>
  <si>
    <t>児童倉庫</t>
    <rPh sb="0" eb="2">
      <t>ジドウ</t>
    </rPh>
    <rPh sb="2" eb="4">
      <t>ソウコ</t>
    </rPh>
    <phoneticPr fontId="29"/>
  </si>
  <si>
    <t>医療２</t>
  </si>
  <si>
    <t>和漢書</t>
  </si>
  <si>
    <t>医療３</t>
  </si>
  <si>
    <t>教科書</t>
  </si>
  <si>
    <t>児童医療</t>
  </si>
  <si>
    <t>書庫５</t>
  </si>
  <si>
    <t>郷土小諸</t>
  </si>
  <si>
    <t>書庫６</t>
  </si>
  <si>
    <t>郷土佐久</t>
  </si>
  <si>
    <t>調整中</t>
  </si>
  <si>
    <t>郷土東信</t>
  </si>
  <si>
    <t>事務室</t>
  </si>
  <si>
    <t>郷土長野</t>
  </si>
  <si>
    <t>閉架計</t>
    <rPh sb="0" eb="1">
      <t>ヘイ</t>
    </rPh>
    <rPh sb="1" eb="2">
      <t>カ</t>
    </rPh>
    <rPh sb="2" eb="3">
      <t>ケイ</t>
    </rPh>
    <phoneticPr fontId="29"/>
  </si>
  <si>
    <t>義塾藤村</t>
  </si>
  <si>
    <t>行政資料</t>
  </si>
  <si>
    <t>児童郷土</t>
  </si>
  <si>
    <t>一般雑誌</t>
  </si>
  <si>
    <t>視聴覚</t>
    <rPh sb="0" eb="3">
      <t>シチョウカク</t>
    </rPh>
    <phoneticPr fontId="29"/>
  </si>
  <si>
    <t>一般ＡＶ</t>
  </si>
  <si>
    <t>蔵書合計</t>
    <rPh sb="0" eb="2">
      <t>ゾウショ</t>
    </rPh>
    <rPh sb="2" eb="4">
      <t>ゴウケイ</t>
    </rPh>
    <phoneticPr fontId="29"/>
  </si>
  <si>
    <t>郷土ＡＶ</t>
  </si>
  <si>
    <t>児童ＡＶ</t>
  </si>
  <si>
    <t>すみれ</t>
    <phoneticPr fontId="29"/>
  </si>
  <si>
    <t>カウンター</t>
    <phoneticPr fontId="29"/>
  </si>
  <si>
    <t>こころとからだ</t>
    <phoneticPr fontId="29"/>
  </si>
  <si>
    <t>こもろ</t>
    <phoneticPr fontId="29"/>
  </si>
  <si>
    <t>ひだまり</t>
    <phoneticPr fontId="29"/>
  </si>
  <si>
    <t>令和２年度 分類別、蔵書別購入冊数比較（図書）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ブンルイ</t>
    </rPh>
    <rPh sb="8" eb="9">
      <t>ベツ</t>
    </rPh>
    <rPh sb="10" eb="12">
      <t>ゾウショ</t>
    </rPh>
    <rPh sb="12" eb="13">
      <t>ベツ</t>
    </rPh>
    <rPh sb="13" eb="15">
      <t>コウニュウ</t>
    </rPh>
    <rPh sb="15" eb="17">
      <t>サツスウ</t>
    </rPh>
    <rPh sb="17" eb="19">
      <t>ヒカク</t>
    </rPh>
    <rPh sb="20" eb="22">
      <t>トショ</t>
    </rPh>
    <phoneticPr fontId="1"/>
  </si>
  <si>
    <t>R3.3.31現在</t>
    <rPh sb="7" eb="9">
      <t>ゲンザイ</t>
    </rPh>
    <phoneticPr fontId="1"/>
  </si>
  <si>
    <t>分類</t>
    <rPh sb="0" eb="2">
      <t>ブンルイ</t>
    </rPh>
    <phoneticPr fontId="1"/>
  </si>
  <si>
    <t>一般児童割合</t>
    <rPh sb="0" eb="2">
      <t>イッパン</t>
    </rPh>
    <rPh sb="2" eb="4">
      <t>ジドウ</t>
    </rPh>
    <rPh sb="4" eb="6">
      <t>ワリアイ</t>
    </rPh>
    <phoneticPr fontId="1"/>
  </si>
  <si>
    <t>絵本（E)</t>
    <rPh sb="0" eb="2">
      <t>エホン</t>
    </rPh>
    <phoneticPr fontId="1"/>
  </si>
  <si>
    <t>小説（F)</t>
    <rPh sb="0" eb="2">
      <t>ショウセツ</t>
    </rPh>
    <phoneticPr fontId="1"/>
  </si>
  <si>
    <t>文庫本（K)</t>
    <rPh sb="0" eb="2">
      <t>ブンコ</t>
    </rPh>
    <rPh sb="2" eb="3">
      <t>ホン</t>
    </rPh>
    <phoneticPr fontId="1"/>
  </si>
  <si>
    <t>マンガ</t>
    <phoneticPr fontId="1"/>
  </si>
  <si>
    <t>紙芝居</t>
    <rPh sb="0" eb="3">
      <t>カミシバイ</t>
    </rPh>
    <phoneticPr fontId="1"/>
  </si>
  <si>
    <t>冊数</t>
    <rPh sb="0" eb="2">
      <t>サツスウ</t>
    </rPh>
    <phoneticPr fontId="1"/>
  </si>
  <si>
    <t>％</t>
    <phoneticPr fontId="1"/>
  </si>
  <si>
    <t>平均単価</t>
    <rPh sb="0" eb="2">
      <t>ヘイキン</t>
    </rPh>
    <rPh sb="2" eb="4">
      <t>タンカ</t>
    </rPh>
    <phoneticPr fontId="1"/>
  </si>
  <si>
    <t>一般計</t>
    <rPh sb="0" eb="2">
      <t>イッパン</t>
    </rPh>
    <rPh sb="2" eb="3">
      <t>ケイ</t>
    </rPh>
    <phoneticPr fontId="1"/>
  </si>
  <si>
    <t>％</t>
    <phoneticPr fontId="1"/>
  </si>
  <si>
    <t>総　計</t>
    <rPh sb="0" eb="1">
      <t>ソウ</t>
    </rPh>
    <rPh sb="2" eb="3">
      <t>ケイ</t>
    </rPh>
    <phoneticPr fontId="1"/>
  </si>
  <si>
    <t>*金額は本体価格</t>
    <rPh sb="1" eb="3">
      <t>キンガク</t>
    </rPh>
    <rPh sb="4" eb="6">
      <t>ホンタイ</t>
    </rPh>
    <rPh sb="6" eb="8">
      <t>カカク</t>
    </rPh>
    <phoneticPr fontId="1"/>
  </si>
  <si>
    <t>◆リクエスト対応</t>
    <rPh sb="6" eb="8">
      <t>タイオウ</t>
    </rPh>
    <phoneticPr fontId="1"/>
  </si>
  <si>
    <t>リクエスト購入内訳</t>
    <rPh sb="5" eb="7">
      <t>コウニュウ</t>
    </rPh>
    <rPh sb="7" eb="9">
      <t>ウチワケ</t>
    </rPh>
    <phoneticPr fontId="1"/>
  </si>
  <si>
    <t>購入に占める割合</t>
    <rPh sb="0" eb="2">
      <t>コウニュウ</t>
    </rPh>
    <rPh sb="3" eb="4">
      <t>シ</t>
    </rPh>
    <rPh sb="6" eb="8">
      <t>ワリアイ</t>
    </rPh>
    <phoneticPr fontId="1"/>
  </si>
  <si>
    <t>購入不可</t>
    <rPh sb="0" eb="2">
      <t>コウニュウ</t>
    </rPh>
    <rPh sb="2" eb="4">
      <t>フカ</t>
    </rPh>
    <phoneticPr fontId="1"/>
  </si>
  <si>
    <t>リクエスト計</t>
    <rPh sb="5" eb="6">
      <t>ケイ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</si>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</sst>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%"/>
    <numFmt numFmtId="177" formatCode="#,##0_);\(#,##0\)"/>
    <numFmt numFmtId="178" formatCode="#,##0.0_);\(#,##0.0\)"/>
    <numFmt numFmtId="179" formatCode="#,##0.0;[Red]\-#,##0.0"/>
    <numFmt numFmtId="180" formatCode="#,##0;&quot;▲ &quot;#,##0"/>
    <numFmt numFmtId="181" formatCode="#,##0_ ;[Red]\-#,##0\ "/>
  </numFmts>
  <fonts count="3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3" fillId="0" borderId="0"/>
  </cellStyleXfs>
  <cellXfs count="567">
    <xf numFmtId="0" fontId="0" fillId="0" borderId="0" xfId="0">
      <alignment vertical="center"/>
    </xf>
    <xf numFmtId="38" fontId="2" fillId="0" borderId="0" xfId="2" applyFont="1" applyAlignment="1">
      <alignment vertical="center"/>
    </xf>
    <xf numFmtId="38" fontId="9" fillId="0" borderId="0" xfId="2" applyFont="1" applyAlignment="1">
      <alignment vertical="center"/>
    </xf>
    <xf numFmtId="38" fontId="3" fillId="0" borderId="0" xfId="2" applyFont="1" applyAlignment="1">
      <alignment vertical="center"/>
    </xf>
    <xf numFmtId="38" fontId="10" fillId="0" borderId="0" xfId="2" applyFont="1" applyAlignment="1">
      <alignment vertical="center"/>
    </xf>
    <xf numFmtId="38" fontId="9" fillId="0" borderId="0" xfId="2" applyFont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38" fontId="5" fillId="0" borderId="0" xfId="2" applyFont="1" applyAlignment="1">
      <alignment vertical="center"/>
    </xf>
    <xf numFmtId="0" fontId="8" fillId="0" borderId="0" xfId="0" applyFo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177" fontId="12" fillId="0" borderId="0" xfId="0" applyNumberFormat="1" applyFont="1" applyBorder="1" applyAlignment="1" applyProtection="1">
      <alignment vertical="center"/>
      <protection locked="0"/>
    </xf>
    <xf numFmtId="0" fontId="13" fillId="0" borderId="0" xfId="0" applyFont="1">
      <alignment vertical="center"/>
    </xf>
    <xf numFmtId="38" fontId="13" fillId="0" borderId="1" xfId="2" applyFont="1" applyBorder="1">
      <alignment vertical="center"/>
    </xf>
    <xf numFmtId="180" fontId="13" fillId="0" borderId="1" xfId="2" applyNumberFormat="1" applyFont="1" applyBorder="1">
      <alignment vertical="center"/>
    </xf>
    <xf numFmtId="0" fontId="14" fillId="0" borderId="0" xfId="0" applyFont="1">
      <alignment vertical="center"/>
    </xf>
    <xf numFmtId="0" fontId="13" fillId="0" borderId="3" xfId="0" applyFont="1" applyBorder="1" applyAlignment="1">
      <alignment horizontal="center" vertical="center"/>
    </xf>
    <xf numFmtId="180" fontId="13" fillId="0" borderId="4" xfId="2" applyNumberFormat="1" applyFont="1" applyBorder="1">
      <alignment vertical="center"/>
    </xf>
    <xf numFmtId="0" fontId="13" fillId="0" borderId="5" xfId="0" applyFont="1" applyFill="1" applyBorder="1" applyAlignment="1">
      <alignment horizontal="center" vertical="center"/>
    </xf>
    <xf numFmtId="181" fontId="8" fillId="0" borderId="0" xfId="2" applyNumberFormat="1" applyFont="1">
      <alignment vertical="center"/>
    </xf>
    <xf numFmtId="0" fontId="13" fillId="0" borderId="6" xfId="0" applyFont="1" applyBorder="1" applyAlignment="1">
      <alignment horizontal="center" vertical="center"/>
    </xf>
    <xf numFmtId="38" fontId="13" fillId="0" borderId="7" xfId="2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38" fontId="13" fillId="0" borderId="10" xfId="2" applyFont="1" applyBorder="1">
      <alignment vertical="center"/>
    </xf>
    <xf numFmtId="180" fontId="13" fillId="0" borderId="7" xfId="2" applyNumberFormat="1" applyFont="1" applyBorder="1" applyAlignment="1">
      <alignment vertical="center"/>
    </xf>
    <xf numFmtId="180" fontId="13" fillId="0" borderId="8" xfId="2" applyNumberFormat="1" applyFont="1" applyBorder="1" applyAlignment="1">
      <alignment vertical="center"/>
    </xf>
    <xf numFmtId="180" fontId="13" fillId="0" borderId="10" xfId="2" applyNumberFormat="1" applyFont="1" applyBorder="1">
      <alignment vertical="center"/>
    </xf>
    <xf numFmtId="180" fontId="13" fillId="0" borderId="11" xfId="2" applyNumberFormat="1" applyFont="1" applyBorder="1">
      <alignment vertical="center"/>
    </xf>
    <xf numFmtId="0" fontId="13" fillId="0" borderId="0" xfId="0" applyFont="1" applyFill="1" applyBorder="1" applyAlignment="1">
      <alignment horizontal="left" vertical="center"/>
    </xf>
    <xf numFmtId="38" fontId="13" fillId="0" borderId="12" xfId="2" applyFont="1" applyBorder="1" applyAlignment="1">
      <alignment vertical="center"/>
    </xf>
    <xf numFmtId="38" fontId="9" fillId="0" borderId="0" xfId="2" applyFont="1" applyBorder="1" applyAlignment="1">
      <alignment horizontal="center" vertical="center"/>
    </xf>
    <xf numFmtId="38" fontId="13" fillId="0" borderId="0" xfId="2" applyFont="1" applyBorder="1" applyAlignment="1">
      <alignment vertical="center" wrapText="1"/>
    </xf>
    <xf numFmtId="181" fontId="8" fillId="2" borderId="0" xfId="2" applyNumberFormat="1" applyFont="1" applyFill="1">
      <alignment vertical="center"/>
    </xf>
    <xf numFmtId="181" fontId="20" fillId="0" borderId="0" xfId="2" applyNumberFormat="1" applyFont="1" applyAlignment="1">
      <alignment vertical="center"/>
    </xf>
    <xf numFmtId="0" fontId="3" fillId="0" borderId="0" xfId="3"/>
    <xf numFmtId="38" fontId="2" fillId="0" borderId="3" xfId="2" applyFont="1" applyBorder="1" applyAlignment="1">
      <alignment horizontal="center" vertical="center"/>
    </xf>
    <xf numFmtId="38" fontId="2" fillId="0" borderId="13" xfId="2" applyFont="1" applyBorder="1" applyAlignment="1">
      <alignment horizontal="center" vertical="center"/>
    </xf>
    <xf numFmtId="38" fontId="2" fillId="0" borderId="9" xfId="2" applyFont="1" applyBorder="1" applyAlignment="1">
      <alignment horizontal="center" vertical="center" shrinkToFit="1"/>
    </xf>
    <xf numFmtId="38" fontId="2" fillId="0" borderId="14" xfId="2" applyFont="1" applyBorder="1" applyAlignment="1">
      <alignment horizontal="center" vertical="center"/>
    </xf>
    <xf numFmtId="38" fontId="2" fillId="0" borderId="15" xfId="2" applyFont="1" applyBorder="1" applyAlignment="1">
      <alignment vertical="center"/>
    </xf>
    <xf numFmtId="38" fontId="2" fillId="0" borderId="1" xfId="2" applyFont="1" applyBorder="1" applyAlignment="1">
      <alignment vertical="center"/>
    </xf>
    <xf numFmtId="38" fontId="2" fillId="0" borderId="10" xfId="2" applyFont="1" applyBorder="1">
      <alignment vertical="center"/>
    </xf>
    <xf numFmtId="38" fontId="2" fillId="0" borderId="12" xfId="2" applyFont="1" applyBorder="1">
      <alignment vertical="center"/>
    </xf>
    <xf numFmtId="180" fontId="2" fillId="0" borderId="16" xfId="2" applyNumberFormat="1" applyFont="1" applyBorder="1" applyAlignment="1">
      <alignment vertical="center"/>
    </xf>
    <xf numFmtId="180" fontId="2" fillId="0" borderId="17" xfId="2" applyNumberFormat="1" applyFont="1" applyBorder="1">
      <alignment vertical="center"/>
    </xf>
    <xf numFmtId="181" fontId="2" fillId="0" borderId="18" xfId="2" applyNumberFormat="1" applyFont="1" applyBorder="1" applyAlignment="1">
      <alignment horizontal="center" vertical="center"/>
    </xf>
    <xf numFmtId="181" fontId="2" fillId="2" borderId="19" xfId="2" applyNumberFormat="1" applyFont="1" applyFill="1" applyBorder="1">
      <alignment vertical="center"/>
    </xf>
    <xf numFmtId="181" fontId="2" fillId="2" borderId="20" xfId="2" applyNumberFormat="1" applyFont="1" applyFill="1" applyBorder="1">
      <alignment vertical="center"/>
    </xf>
    <xf numFmtId="181" fontId="2" fillId="2" borderId="21" xfId="2" applyNumberFormat="1" applyFont="1" applyFill="1" applyBorder="1">
      <alignment vertical="center"/>
    </xf>
    <xf numFmtId="181" fontId="2" fillId="0" borderId="22" xfId="2" applyNumberFormat="1" applyFont="1" applyBorder="1" applyAlignment="1">
      <alignment horizontal="center" vertical="center"/>
    </xf>
    <xf numFmtId="180" fontId="2" fillId="0" borderId="23" xfId="2" applyNumberFormat="1" applyFont="1" applyBorder="1">
      <alignment vertical="center"/>
    </xf>
    <xf numFmtId="180" fontId="2" fillId="0" borderId="16" xfId="2" applyNumberFormat="1" applyFont="1" applyBorder="1">
      <alignment vertical="center"/>
    </xf>
    <xf numFmtId="180" fontId="2" fillId="0" borderId="24" xfId="2" applyNumberFormat="1" applyFont="1" applyBorder="1">
      <alignment vertical="center"/>
    </xf>
    <xf numFmtId="180" fontId="2" fillId="0" borderId="25" xfId="2" applyNumberFormat="1" applyFont="1" applyBorder="1">
      <alignment vertical="center"/>
    </xf>
    <xf numFmtId="181" fontId="2" fillId="0" borderId="26" xfId="2" applyNumberFormat="1" applyFont="1" applyBorder="1" applyAlignment="1">
      <alignment horizontal="center" vertical="center"/>
    </xf>
    <xf numFmtId="181" fontId="2" fillId="0" borderId="27" xfId="2" applyNumberFormat="1" applyFont="1" applyBorder="1" applyAlignment="1">
      <alignment horizontal="center" vertical="center"/>
    </xf>
    <xf numFmtId="181" fontId="2" fillId="0" borderId="13" xfId="2" applyNumberFormat="1" applyFont="1" applyBorder="1" applyAlignment="1">
      <alignment horizontal="center" vertical="center"/>
    </xf>
    <xf numFmtId="181" fontId="2" fillId="0" borderId="28" xfId="2" applyNumberFormat="1" applyFont="1" applyBorder="1" applyAlignment="1">
      <alignment horizontal="center" vertical="center"/>
    </xf>
    <xf numFmtId="0" fontId="21" fillId="0" borderId="0" xfId="0" applyFont="1">
      <alignment vertical="center"/>
    </xf>
    <xf numFmtId="38" fontId="2" fillId="0" borderId="0" xfId="2" applyFont="1">
      <alignment vertical="center"/>
    </xf>
    <xf numFmtId="38" fontId="2" fillId="0" borderId="0" xfId="2" applyFont="1" applyBorder="1" applyAlignment="1">
      <alignment horizontal="center" vertical="center"/>
    </xf>
    <xf numFmtId="180" fontId="2" fillId="0" borderId="0" xfId="2" applyNumberFormat="1" applyFont="1" applyBorder="1">
      <alignment vertical="center"/>
    </xf>
    <xf numFmtId="181" fontId="20" fillId="0" borderId="0" xfId="2" applyNumberFormat="1" applyFont="1">
      <alignment vertical="center"/>
    </xf>
    <xf numFmtId="181" fontId="20" fillId="0" borderId="0" xfId="2" applyNumberFormat="1" applyFont="1" applyBorder="1">
      <alignment vertical="center"/>
    </xf>
    <xf numFmtId="181" fontId="20" fillId="0" borderId="0" xfId="2" applyNumberFormat="1" applyFont="1" applyFill="1" applyBorder="1">
      <alignment vertical="center"/>
    </xf>
    <xf numFmtId="181" fontId="20" fillId="0" borderId="0" xfId="2" applyNumberFormat="1" applyFont="1" applyBorder="1" applyAlignment="1">
      <alignment horizontal="center" vertical="center"/>
    </xf>
    <xf numFmtId="10" fontId="20" fillId="0" borderId="0" xfId="1" applyNumberFormat="1" applyFont="1" applyBorder="1">
      <alignment vertical="center"/>
    </xf>
    <xf numFmtId="181" fontId="20" fillId="0" borderId="0" xfId="2" applyNumberFormat="1" applyFont="1" applyBorder="1" applyAlignment="1">
      <alignment vertical="center" wrapText="1"/>
    </xf>
    <xf numFmtId="181" fontId="20" fillId="2" borderId="0" xfId="2" applyNumberFormat="1" applyFont="1" applyFill="1">
      <alignment vertical="center"/>
    </xf>
    <xf numFmtId="181" fontId="20" fillId="2" borderId="0" xfId="2" applyNumberFormat="1" applyFont="1" applyFill="1" applyBorder="1">
      <alignment vertical="center"/>
    </xf>
    <xf numFmtId="181" fontId="20" fillId="2" borderId="0" xfId="2" applyNumberFormat="1" applyFont="1" applyFill="1" applyBorder="1" applyAlignment="1">
      <alignment vertical="center" wrapText="1"/>
    </xf>
    <xf numFmtId="181" fontId="20" fillId="0" borderId="0" xfId="2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181" fontId="20" fillId="0" borderId="0" xfId="2" applyNumberFormat="1" applyFont="1" applyAlignment="1">
      <alignment vertical="center" wrapText="1"/>
    </xf>
    <xf numFmtId="181" fontId="20" fillId="0" borderId="0" xfId="2" applyNumberFormat="1" applyFont="1" applyBorder="1" applyAlignment="1">
      <alignment horizontal="left" vertical="center" wrapText="1"/>
    </xf>
    <xf numFmtId="181" fontId="2" fillId="0" borderId="0" xfId="2" applyNumberFormat="1" applyFont="1">
      <alignment vertical="center"/>
    </xf>
    <xf numFmtId="181" fontId="2" fillId="0" borderId="29" xfId="2" applyNumberFormat="1" applyFont="1" applyBorder="1" applyAlignment="1">
      <alignment horizontal="center" vertical="center"/>
    </xf>
    <xf numFmtId="181" fontId="2" fillId="0" borderId="3" xfId="2" applyNumberFormat="1" applyFont="1" applyBorder="1" applyAlignment="1">
      <alignment horizontal="center" vertical="center"/>
    </xf>
    <xf numFmtId="181" fontId="2" fillId="0" borderId="14" xfId="2" applyNumberFormat="1" applyFont="1" applyBorder="1" applyAlignment="1">
      <alignment horizontal="center" vertical="center"/>
    </xf>
    <xf numFmtId="181" fontId="2" fillId="0" borderId="0" xfId="2" applyNumberFormat="1" applyFont="1" applyBorder="1" applyAlignment="1">
      <alignment horizontal="center" vertical="center"/>
    </xf>
    <xf numFmtId="181" fontId="2" fillId="0" borderId="0" xfId="2" applyNumberFormat="1" applyFont="1" applyFill="1" applyBorder="1" applyAlignment="1">
      <alignment horizontal="center" vertical="center"/>
    </xf>
    <xf numFmtId="181" fontId="2" fillId="0" borderId="30" xfId="2" applyNumberFormat="1" applyFont="1" applyBorder="1" applyAlignment="1">
      <alignment horizontal="center" vertical="center"/>
    </xf>
    <xf numFmtId="181" fontId="2" fillId="0" borderId="2" xfId="2" applyNumberFormat="1" applyFont="1" applyBorder="1">
      <alignment vertical="center"/>
    </xf>
    <xf numFmtId="181" fontId="2" fillId="0" borderId="31" xfId="2" applyNumberFormat="1" applyFont="1" applyBorder="1">
      <alignment vertical="center"/>
    </xf>
    <xf numFmtId="181" fontId="2" fillId="0" borderId="0" xfId="2" applyNumberFormat="1" applyFont="1" applyBorder="1">
      <alignment vertical="center"/>
    </xf>
    <xf numFmtId="181" fontId="2" fillId="0" borderId="32" xfId="2" applyNumberFormat="1" applyFont="1" applyBorder="1" applyAlignment="1">
      <alignment horizontal="center" vertical="center"/>
    </xf>
    <xf numFmtId="10" fontId="2" fillId="0" borderId="33" xfId="1" applyNumberFormat="1" applyFont="1" applyBorder="1">
      <alignment vertical="center"/>
    </xf>
    <xf numFmtId="10" fontId="2" fillId="0" borderId="34" xfId="1" applyNumberFormat="1" applyFont="1" applyBorder="1">
      <alignment vertical="center"/>
    </xf>
    <xf numFmtId="10" fontId="2" fillId="0" borderId="0" xfId="1" applyNumberFormat="1" applyFont="1" applyBorder="1">
      <alignment vertical="center"/>
    </xf>
    <xf numFmtId="181" fontId="2" fillId="0" borderId="0" xfId="2" applyNumberFormat="1" applyFont="1" applyAlignment="1">
      <alignment vertical="center"/>
    </xf>
    <xf numFmtId="181" fontId="2" fillId="2" borderId="0" xfId="2" applyNumberFormat="1" applyFont="1" applyFill="1">
      <alignment vertical="center"/>
    </xf>
    <xf numFmtId="181" fontId="2" fillId="2" borderId="3" xfId="2" applyNumberFormat="1" applyFont="1" applyFill="1" applyBorder="1" applyAlignment="1">
      <alignment horizontal="center" vertical="center"/>
    </xf>
    <xf numFmtId="181" fontId="2" fillId="2" borderId="35" xfId="2" applyNumberFormat="1" applyFont="1" applyFill="1" applyBorder="1" applyAlignment="1">
      <alignment horizontal="center" vertical="center"/>
    </xf>
    <xf numFmtId="181" fontId="2" fillId="2" borderId="36" xfId="2" applyNumberFormat="1" applyFont="1" applyFill="1" applyBorder="1" applyAlignment="1">
      <alignment horizontal="center" vertical="center"/>
    </xf>
    <xf numFmtId="181" fontId="2" fillId="2" borderId="37" xfId="2" applyNumberFormat="1" applyFont="1" applyFill="1" applyBorder="1" applyAlignment="1">
      <alignment horizontal="center" vertical="center"/>
    </xf>
    <xf numFmtId="181" fontId="2" fillId="2" borderId="0" xfId="2" applyNumberFormat="1" applyFont="1" applyFill="1" applyBorder="1">
      <alignment vertical="center"/>
    </xf>
    <xf numFmtId="181" fontId="2" fillId="2" borderId="1" xfId="2" applyNumberFormat="1" applyFont="1" applyFill="1" applyBorder="1">
      <alignment vertical="center"/>
    </xf>
    <xf numFmtId="181" fontId="2" fillId="2" borderId="15" xfId="2" applyNumberFormat="1" applyFont="1" applyFill="1" applyBorder="1">
      <alignment vertical="center"/>
    </xf>
    <xf numFmtId="181" fontId="2" fillId="2" borderId="38" xfId="2" applyNumberFormat="1" applyFont="1" applyFill="1" applyBorder="1">
      <alignment vertical="center"/>
    </xf>
    <xf numFmtId="181" fontId="2" fillId="2" borderId="39" xfId="2" applyNumberFormat="1" applyFont="1" applyFill="1" applyBorder="1">
      <alignment vertical="center"/>
    </xf>
    <xf numFmtId="181" fontId="2" fillId="2" borderId="40" xfId="2" applyNumberFormat="1" applyFont="1" applyFill="1" applyBorder="1">
      <alignment vertical="center"/>
    </xf>
    <xf numFmtId="181" fontId="2" fillId="2" borderId="41" xfId="2" applyNumberFormat="1" applyFont="1" applyFill="1" applyBorder="1">
      <alignment vertical="center"/>
    </xf>
    <xf numFmtId="181" fontId="2" fillId="2" borderId="16" xfId="2" applyNumberFormat="1" applyFont="1" applyFill="1" applyBorder="1">
      <alignment vertical="center"/>
    </xf>
    <xf numFmtId="181" fontId="2" fillId="2" borderId="24" xfId="2" applyNumberFormat="1" applyFont="1" applyFill="1" applyBorder="1">
      <alignment vertical="center"/>
    </xf>
    <xf numFmtId="181" fontId="2" fillId="2" borderId="17" xfId="2" applyNumberFormat="1" applyFont="1" applyFill="1" applyBorder="1">
      <alignment vertical="center"/>
    </xf>
    <xf numFmtId="38" fontId="20" fillId="0" borderId="0" xfId="2" applyFont="1" applyAlignment="1">
      <alignment vertical="center"/>
    </xf>
    <xf numFmtId="38" fontId="20" fillId="0" borderId="0" xfId="2" applyFont="1" applyBorder="1" applyAlignment="1">
      <alignment vertical="center"/>
    </xf>
    <xf numFmtId="38" fontId="20" fillId="0" borderId="0" xfId="2" applyFont="1" applyBorder="1" applyAlignment="1">
      <alignment horizontal="center" vertical="center"/>
    </xf>
    <xf numFmtId="38" fontId="20" fillId="0" borderId="0" xfId="2" applyFont="1" applyFill="1" applyBorder="1" applyAlignment="1">
      <alignment vertical="center"/>
    </xf>
    <xf numFmtId="38" fontId="20" fillId="0" borderId="42" xfId="2" applyFont="1" applyBorder="1" applyAlignment="1">
      <alignment horizontal="center" vertical="center"/>
    </xf>
    <xf numFmtId="38" fontId="20" fillId="0" borderId="42" xfId="2" applyFont="1" applyBorder="1" applyAlignment="1">
      <alignment vertical="center"/>
    </xf>
    <xf numFmtId="38" fontId="20" fillId="0" borderId="0" xfId="2" applyFont="1" applyFill="1" applyBorder="1" applyAlignment="1">
      <alignment horizontal="center" vertical="center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178" fontId="22" fillId="0" borderId="0" xfId="0" applyNumberFormat="1" applyFont="1" applyBorder="1" applyAlignment="1" applyProtection="1">
      <alignment vertical="center"/>
    </xf>
    <xf numFmtId="177" fontId="23" fillId="0" borderId="43" xfId="0" applyNumberFormat="1" applyFont="1" applyBorder="1" applyAlignment="1" applyProtection="1">
      <alignment horizontal="right" vertical="center"/>
      <protection locked="0"/>
    </xf>
    <xf numFmtId="177" fontId="23" fillId="0" borderId="44" xfId="0" applyNumberFormat="1" applyFont="1" applyBorder="1" applyAlignment="1" applyProtection="1">
      <alignment horizontal="right" vertical="center"/>
      <protection locked="0"/>
    </xf>
    <xf numFmtId="177" fontId="23" fillId="0" borderId="20" xfId="0" applyNumberFormat="1" applyFont="1" applyBorder="1" applyAlignment="1" applyProtection="1">
      <alignment vertical="center"/>
      <protection locked="0"/>
    </xf>
    <xf numFmtId="177" fontId="23" fillId="0" borderId="45" xfId="0" applyNumberFormat="1" applyFont="1" applyBorder="1" applyAlignment="1" applyProtection="1">
      <alignment vertical="center"/>
      <protection locked="0"/>
    </xf>
    <xf numFmtId="177" fontId="23" fillId="0" borderId="46" xfId="0" applyNumberFormat="1" applyFont="1" applyBorder="1" applyAlignment="1" applyProtection="1">
      <alignment horizontal="right" vertical="center"/>
      <protection locked="0"/>
    </xf>
    <xf numFmtId="177" fontId="23" fillId="0" borderId="47" xfId="0" applyNumberFormat="1" applyFont="1" applyBorder="1" applyAlignment="1" applyProtection="1">
      <alignment horizontal="right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3" fillId="0" borderId="48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49" xfId="0" applyFont="1" applyBorder="1" applyAlignment="1" applyProtection="1">
      <alignment horizontal="center" vertical="center"/>
      <protection locked="0"/>
    </xf>
    <xf numFmtId="0" fontId="25" fillId="0" borderId="50" xfId="0" applyFont="1" applyBorder="1" applyAlignment="1" applyProtection="1">
      <alignment horizontal="center" vertical="center"/>
      <protection locked="0"/>
    </xf>
    <xf numFmtId="0" fontId="25" fillId="0" borderId="51" xfId="0" applyFont="1" applyBorder="1" applyAlignment="1" applyProtection="1">
      <alignment horizontal="center" vertical="center"/>
      <protection locked="0"/>
    </xf>
    <xf numFmtId="0" fontId="25" fillId="0" borderId="52" xfId="0" applyFont="1" applyBorder="1" applyAlignment="1" applyProtection="1">
      <alignment horizontal="center" vertical="center"/>
      <protection locked="0"/>
    </xf>
    <xf numFmtId="0" fontId="25" fillId="0" borderId="53" xfId="0" applyFont="1" applyBorder="1" applyAlignment="1" applyProtection="1">
      <alignment horizontal="center" vertical="center"/>
      <protection locked="0"/>
    </xf>
    <xf numFmtId="0" fontId="25" fillId="0" borderId="30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177" fontId="23" fillId="0" borderId="54" xfId="0" applyNumberFormat="1" applyFont="1" applyFill="1" applyBorder="1" applyAlignment="1" applyProtection="1">
      <alignment vertical="center"/>
      <protection locked="0"/>
    </xf>
    <xf numFmtId="178" fontId="23" fillId="0" borderId="1" xfId="0" applyNumberFormat="1" applyFont="1" applyBorder="1" applyAlignment="1" applyProtection="1">
      <alignment vertical="center"/>
    </xf>
    <xf numFmtId="178" fontId="23" fillId="0" borderId="55" xfId="0" applyNumberFormat="1" applyFont="1" applyBorder="1" applyAlignment="1" applyProtection="1">
      <alignment vertical="center"/>
    </xf>
    <xf numFmtId="177" fontId="23" fillId="0" borderId="12" xfId="0" applyNumberFormat="1" applyFont="1" applyBorder="1" applyAlignment="1" applyProtection="1">
      <alignment vertical="center"/>
      <protection locked="0"/>
    </xf>
    <xf numFmtId="178" fontId="23" fillId="0" borderId="2" xfId="0" applyNumberFormat="1" applyFont="1" applyBorder="1" applyAlignment="1" applyProtection="1">
      <alignment vertical="center"/>
    </xf>
    <xf numFmtId="178" fontId="23" fillId="0" borderId="56" xfId="0" applyNumberFormat="1" applyFont="1" applyBorder="1" applyAlignment="1" applyProtection="1">
      <alignment vertical="center"/>
    </xf>
    <xf numFmtId="178" fontId="23" fillId="0" borderId="57" xfId="0" applyNumberFormat="1" applyFont="1" applyBorder="1" applyAlignment="1" applyProtection="1">
      <alignment vertical="center"/>
    </xf>
    <xf numFmtId="177" fontId="23" fillId="0" borderId="31" xfId="0" applyNumberFormat="1" applyFont="1" applyBorder="1" applyAlignment="1" applyProtection="1">
      <alignment vertical="center"/>
      <protection locked="0"/>
    </xf>
    <xf numFmtId="177" fontId="23" fillId="0" borderId="43" xfId="0" applyNumberFormat="1" applyFont="1" applyBorder="1" applyAlignment="1" applyProtection="1">
      <alignment vertical="center"/>
    </xf>
    <xf numFmtId="177" fontId="23" fillId="0" borderId="44" xfId="0" applyNumberFormat="1" applyFont="1" applyBorder="1" applyAlignment="1" applyProtection="1">
      <alignment vertical="center"/>
    </xf>
    <xf numFmtId="177" fontId="23" fillId="0" borderId="46" xfId="0" applyNumberFormat="1" applyFont="1" applyBorder="1" applyAlignment="1" applyProtection="1">
      <alignment vertical="center"/>
    </xf>
    <xf numFmtId="178" fontId="23" fillId="0" borderId="4" xfId="0" applyNumberFormat="1" applyFont="1" applyBorder="1" applyAlignment="1" applyProtection="1">
      <alignment vertical="center"/>
    </xf>
    <xf numFmtId="178" fontId="23" fillId="0" borderId="58" xfId="0" applyNumberFormat="1" applyFont="1" applyBorder="1" applyAlignment="1" applyProtection="1">
      <alignment vertical="center"/>
    </xf>
    <xf numFmtId="178" fontId="23" fillId="0" borderId="59" xfId="0" applyNumberFormat="1" applyFont="1" applyBorder="1" applyAlignment="1" applyProtection="1">
      <alignment vertical="center"/>
    </xf>
    <xf numFmtId="177" fontId="23" fillId="0" borderId="60" xfId="0" applyNumberFormat="1" applyFont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23" fillId="0" borderId="39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178" fontId="25" fillId="0" borderId="0" xfId="0" applyNumberFormat="1" applyFont="1" applyBorder="1" applyAlignment="1" applyProtection="1">
      <alignment vertical="center"/>
    </xf>
    <xf numFmtId="0" fontId="23" fillId="0" borderId="2" xfId="0" applyFont="1" applyBorder="1" applyAlignment="1" applyProtection="1">
      <alignment horizontal="center" vertical="center"/>
      <protection locked="0"/>
    </xf>
    <xf numFmtId="177" fontId="23" fillId="0" borderId="61" xfId="0" applyNumberFormat="1" applyFont="1" applyBorder="1" applyAlignment="1" applyProtection="1">
      <alignment horizontal="right" vertical="center"/>
      <protection locked="0"/>
    </xf>
    <xf numFmtId="177" fontId="23" fillId="0" borderId="20" xfId="0" applyNumberFormat="1" applyFont="1" applyBorder="1" applyAlignment="1" applyProtection="1">
      <alignment vertical="center"/>
    </xf>
    <xf numFmtId="177" fontId="23" fillId="0" borderId="2" xfId="0" applyNumberFormat="1" applyFont="1" applyBorder="1" applyAlignment="1" applyProtection="1">
      <alignment vertical="center"/>
      <protection locked="0"/>
    </xf>
    <xf numFmtId="177" fontId="23" fillId="0" borderId="2" xfId="0" applyNumberFormat="1" applyFont="1" applyBorder="1" applyAlignment="1" applyProtection="1">
      <alignment horizontal="right" vertical="center"/>
      <protection locked="0"/>
    </xf>
    <xf numFmtId="177" fontId="23" fillId="0" borderId="62" xfId="0" applyNumberFormat="1" applyFont="1" applyBorder="1" applyAlignment="1" applyProtection="1">
      <alignment vertical="center"/>
    </xf>
    <xf numFmtId="177" fontId="23" fillId="0" borderId="20" xfId="0" applyNumberFormat="1" applyFont="1" applyBorder="1" applyAlignment="1" applyProtection="1">
      <alignment vertical="center" shrinkToFit="1"/>
    </xf>
    <xf numFmtId="38" fontId="2" fillId="0" borderId="43" xfId="2" applyFont="1" applyBorder="1" applyAlignment="1">
      <alignment vertical="center"/>
    </xf>
    <xf numFmtId="179" fontId="2" fillId="0" borderId="43" xfId="2" applyNumberFormat="1" applyFont="1" applyBorder="1" applyAlignment="1">
      <alignment horizontal="right" vertical="center"/>
    </xf>
    <xf numFmtId="179" fontId="2" fillId="0" borderId="64" xfId="2" applyNumberFormat="1" applyFont="1" applyBorder="1" applyAlignment="1">
      <alignment horizontal="right" vertical="center"/>
    </xf>
    <xf numFmtId="38" fontId="2" fillId="0" borderId="43" xfId="2" applyFont="1" applyBorder="1" applyAlignment="1">
      <alignment horizontal="right" vertical="center"/>
    </xf>
    <xf numFmtId="38" fontId="16" fillId="0" borderId="0" xfId="2" applyFont="1" applyAlignment="1">
      <alignment vertical="center"/>
    </xf>
    <xf numFmtId="38" fontId="2" fillId="0" borderId="1" xfId="2" applyFont="1" applyBorder="1" applyAlignment="1">
      <alignment horizontal="center" vertical="center"/>
    </xf>
    <xf numFmtId="38" fontId="2" fillId="0" borderId="63" xfId="2" applyFont="1" applyBorder="1" applyAlignment="1">
      <alignment horizontal="center" vertical="center"/>
    </xf>
    <xf numFmtId="38" fontId="2" fillId="0" borderId="30" xfId="2" applyFont="1" applyBorder="1" applyAlignment="1">
      <alignment horizontal="center" vertical="center"/>
    </xf>
    <xf numFmtId="38" fontId="2" fillId="0" borderId="2" xfId="2" applyFont="1" applyBorder="1" applyAlignment="1">
      <alignment horizontal="right" vertical="center"/>
    </xf>
    <xf numFmtId="179" fontId="2" fillId="0" borderId="2" xfId="2" applyNumberFormat="1" applyFont="1" applyBorder="1" applyAlignment="1">
      <alignment horizontal="right" vertical="center"/>
    </xf>
    <xf numFmtId="179" fontId="2" fillId="0" borderId="65" xfId="2" applyNumberFormat="1" applyFont="1" applyBorder="1" applyAlignment="1">
      <alignment horizontal="right" vertical="center"/>
    </xf>
    <xf numFmtId="0" fontId="26" fillId="0" borderId="1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 wrapText="1" shrinkToFit="1"/>
    </xf>
    <xf numFmtId="176" fontId="16" fillId="0" borderId="1" xfId="3" applyNumberFormat="1" applyFont="1" applyBorder="1" applyAlignment="1">
      <alignment horizontal="center" vertical="center"/>
    </xf>
    <xf numFmtId="0" fontId="16" fillId="0" borderId="1" xfId="3" applyNumberFormat="1" applyFont="1" applyBorder="1" applyAlignment="1">
      <alignment horizontal="center" vertical="center"/>
    </xf>
    <xf numFmtId="0" fontId="3" fillId="0" borderId="1" xfId="3" applyBorder="1" applyAlignment="1">
      <alignment horizontal="center" vertical="center"/>
    </xf>
    <xf numFmtId="0" fontId="16" fillId="0" borderId="1" xfId="3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181" fontId="2" fillId="0" borderId="1" xfId="2" applyNumberFormat="1" applyFont="1" applyBorder="1" applyAlignment="1">
      <alignment horizontal="center" vertical="center"/>
    </xf>
    <xf numFmtId="181" fontId="2" fillId="0" borderId="10" xfId="2" applyNumberFormat="1" applyFont="1" applyBorder="1" applyAlignment="1">
      <alignment horizontal="center" vertical="center"/>
    </xf>
    <xf numFmtId="181" fontId="2" fillId="0" borderId="1" xfId="2" applyNumberFormat="1" applyFont="1" applyBorder="1">
      <alignment vertical="center"/>
    </xf>
    <xf numFmtId="181" fontId="2" fillId="0" borderId="66" xfId="2" applyNumberFormat="1" applyFont="1" applyBorder="1" applyAlignment="1">
      <alignment horizontal="center" vertical="center"/>
    </xf>
    <xf numFmtId="181" fontId="2" fillId="0" borderId="63" xfId="2" applyNumberFormat="1" applyFont="1" applyBorder="1">
      <alignment vertical="center"/>
    </xf>
    <xf numFmtId="181" fontId="2" fillId="0" borderId="35" xfId="2" applyNumberFormat="1" applyFont="1" applyBorder="1" applyAlignment="1">
      <alignment horizontal="center" vertical="center"/>
    </xf>
    <xf numFmtId="181" fontId="2" fillId="0" borderId="6" xfId="2" applyNumberFormat="1" applyFont="1" applyFill="1" applyBorder="1" applyAlignment="1">
      <alignment horizontal="center" vertical="center"/>
    </xf>
    <xf numFmtId="181" fontId="2" fillId="0" borderId="15" xfId="2" applyNumberFormat="1" applyFont="1" applyBorder="1" applyAlignment="1">
      <alignment vertical="center"/>
    </xf>
    <xf numFmtId="181" fontId="2" fillId="0" borderId="1" xfId="2" applyNumberFormat="1" applyFont="1" applyBorder="1" applyAlignment="1">
      <alignment vertical="center"/>
    </xf>
    <xf numFmtId="181" fontId="2" fillId="0" borderId="10" xfId="2" applyNumberFormat="1" applyFont="1" applyFill="1" applyBorder="1" applyAlignment="1">
      <alignment vertical="center"/>
    </xf>
    <xf numFmtId="181" fontId="2" fillId="0" borderId="7" xfId="2" applyNumberFormat="1" applyFont="1" applyBorder="1">
      <alignment vertical="center"/>
    </xf>
    <xf numFmtId="38" fontId="2" fillId="0" borderId="1" xfId="2" applyFont="1" applyFill="1" applyBorder="1" applyAlignment="1">
      <alignment vertical="center"/>
    </xf>
    <xf numFmtId="38" fontId="2" fillId="0" borderId="68" xfId="2" applyFont="1" applyFill="1" applyBorder="1" applyAlignment="1">
      <alignment horizontal="center" vertical="center"/>
    </xf>
    <xf numFmtId="38" fontId="2" fillId="0" borderId="68" xfId="2" applyFont="1" applyFill="1" applyBorder="1" applyAlignment="1">
      <alignment vertical="center"/>
    </xf>
    <xf numFmtId="38" fontId="2" fillId="0" borderId="2" xfId="2" applyFont="1" applyFill="1" applyBorder="1" applyAlignment="1">
      <alignment vertical="center"/>
    </xf>
    <xf numFmtId="38" fontId="2" fillId="0" borderId="2" xfId="2" applyFont="1" applyBorder="1" applyAlignment="1">
      <alignment vertical="center"/>
    </xf>
    <xf numFmtId="38" fontId="2" fillId="0" borderId="50" xfId="2" applyFont="1" applyFill="1" applyBorder="1" applyAlignment="1">
      <alignment horizontal="center" vertical="center"/>
    </xf>
    <xf numFmtId="38" fontId="2" fillId="0" borderId="50" xfId="2" applyFont="1" applyBorder="1" applyAlignment="1">
      <alignment vertical="center"/>
    </xf>
    <xf numFmtId="38" fontId="2" fillId="0" borderId="69" xfId="2" applyFont="1" applyFill="1" applyBorder="1" applyAlignment="1">
      <alignment horizontal="center" vertical="center"/>
    </xf>
    <xf numFmtId="38" fontId="2" fillId="0" borderId="70" xfId="2" applyFont="1" applyBorder="1" applyAlignment="1">
      <alignment vertical="center"/>
    </xf>
    <xf numFmtId="38" fontId="2" fillId="0" borderId="68" xfId="2" applyFont="1" applyBorder="1" applyAlignment="1">
      <alignment horizontal="center" vertical="center"/>
    </xf>
    <xf numFmtId="38" fontId="2" fillId="0" borderId="39" xfId="2" applyFont="1" applyBorder="1" applyAlignment="1">
      <alignment vertical="center"/>
    </xf>
    <xf numFmtId="38" fontId="2" fillId="0" borderId="61" xfId="2" applyFont="1" applyBorder="1" applyAlignment="1">
      <alignment horizontal="center" vertical="center"/>
    </xf>
    <xf numFmtId="38" fontId="2" fillId="0" borderId="61" xfId="2" applyFont="1" applyBorder="1" applyAlignment="1">
      <alignment vertical="center"/>
    </xf>
    <xf numFmtId="38" fontId="2" fillId="0" borderId="69" xfId="2" applyFont="1" applyBorder="1" applyAlignment="1">
      <alignment horizontal="center" vertical="center"/>
    </xf>
    <xf numFmtId="0" fontId="26" fillId="0" borderId="43" xfId="3" applyFont="1" applyBorder="1" applyAlignment="1">
      <alignment horizontal="center" vertical="center"/>
    </xf>
    <xf numFmtId="0" fontId="16" fillId="0" borderId="43" xfId="3" applyFont="1" applyBorder="1" applyAlignment="1">
      <alignment horizontal="center" vertical="center"/>
    </xf>
    <xf numFmtId="176" fontId="16" fillId="0" borderId="43" xfId="3" applyNumberFormat="1" applyFont="1" applyBorder="1" applyAlignment="1">
      <alignment horizontal="center" vertical="center"/>
    </xf>
    <xf numFmtId="0" fontId="16" fillId="0" borderId="43" xfId="3" applyNumberFormat="1" applyFont="1" applyBorder="1" applyAlignment="1">
      <alignment horizontal="center" vertical="center"/>
    </xf>
    <xf numFmtId="0" fontId="26" fillId="0" borderId="2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176" fontId="16" fillId="0" borderId="2" xfId="3" applyNumberFormat="1" applyFont="1" applyBorder="1" applyAlignment="1">
      <alignment horizontal="center" vertical="center"/>
    </xf>
    <xf numFmtId="0" fontId="16" fillId="0" borderId="2" xfId="3" applyNumberFormat="1" applyFont="1" applyBorder="1" applyAlignment="1">
      <alignment horizontal="center" vertical="center"/>
    </xf>
    <xf numFmtId="0" fontId="3" fillId="0" borderId="2" xfId="3" applyBorder="1" applyAlignment="1">
      <alignment horizontal="center" vertical="center"/>
    </xf>
    <xf numFmtId="176" fontId="3" fillId="0" borderId="2" xfId="3" applyNumberFormat="1" applyFont="1" applyBorder="1" applyAlignment="1">
      <alignment horizontal="center" vertical="center"/>
    </xf>
    <xf numFmtId="0" fontId="24" fillId="0" borderId="46" xfId="0" applyFont="1" applyBorder="1" applyAlignment="1" applyProtection="1">
      <alignment vertical="center"/>
      <protection locked="0"/>
    </xf>
    <xf numFmtId="177" fontId="23" fillId="0" borderId="43" xfId="0" applyNumberFormat="1" applyFont="1" applyBorder="1" applyAlignment="1" applyProtection="1">
      <alignment vertical="center" shrinkToFit="1"/>
    </xf>
    <xf numFmtId="177" fontId="23" fillId="0" borderId="2" xfId="0" applyNumberFormat="1" applyFont="1" applyBorder="1" applyAlignment="1" applyProtection="1">
      <alignment vertical="center"/>
    </xf>
    <xf numFmtId="181" fontId="2" fillId="0" borderId="71" xfId="2" applyNumberFormat="1" applyFont="1" applyBorder="1" applyAlignment="1">
      <alignment horizontal="center" vertical="center"/>
    </xf>
    <xf numFmtId="181" fontId="2" fillId="2" borderId="72" xfId="2" applyNumberFormat="1" applyFont="1" applyFill="1" applyBorder="1">
      <alignment vertical="center"/>
    </xf>
    <xf numFmtId="180" fontId="2" fillId="0" borderId="73" xfId="2" applyNumberFormat="1" applyFont="1" applyBorder="1">
      <alignment vertical="center"/>
    </xf>
    <xf numFmtId="181" fontId="8" fillId="0" borderId="74" xfId="2" applyNumberFormat="1" applyFont="1" applyBorder="1" applyAlignment="1">
      <alignment horizontal="center" vertical="center"/>
    </xf>
    <xf numFmtId="181" fontId="8" fillId="0" borderId="75" xfId="2" applyNumberFormat="1" applyFont="1" applyBorder="1">
      <alignment vertical="center"/>
    </xf>
    <xf numFmtId="181" fontId="8" fillId="0" borderId="76" xfId="2" applyNumberFormat="1" applyFont="1" applyBorder="1">
      <alignment vertical="center"/>
    </xf>
    <xf numFmtId="0" fontId="3" fillId="0" borderId="1" xfId="3" applyBorder="1" applyAlignment="1">
      <alignment horizontal="left" vertical="center"/>
    </xf>
    <xf numFmtId="0" fontId="3" fillId="0" borderId="2" xfId="3" applyBorder="1" applyAlignment="1">
      <alignment horizontal="left" vertical="center"/>
    </xf>
    <xf numFmtId="181" fontId="2" fillId="0" borderId="1" xfId="2" applyNumberFormat="1" applyFont="1" applyFill="1" applyBorder="1">
      <alignment vertical="center"/>
    </xf>
    <xf numFmtId="181" fontId="2" fillId="0" borderId="10" xfId="2" applyNumberFormat="1" applyFont="1" applyFill="1" applyBorder="1">
      <alignment vertical="center"/>
    </xf>
    <xf numFmtId="181" fontId="2" fillId="0" borderId="78" xfId="2" applyNumberFormat="1" applyFont="1" applyFill="1" applyBorder="1">
      <alignment vertical="center"/>
    </xf>
    <xf numFmtId="0" fontId="26" fillId="0" borderId="1" xfId="3" applyFont="1" applyBorder="1" applyAlignment="1">
      <alignment horizontal="center" vertical="center" shrinkToFit="1"/>
    </xf>
    <xf numFmtId="0" fontId="26" fillId="0" borderId="2" xfId="3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38" fontId="2" fillId="0" borderId="0" xfId="2" applyFont="1" applyBorder="1" applyAlignment="1">
      <alignment vertical="center"/>
    </xf>
    <xf numFmtId="181" fontId="2" fillId="0" borderId="0" xfId="2" applyNumberFormat="1" applyFont="1" applyFill="1">
      <alignment vertical="center"/>
    </xf>
    <xf numFmtId="181" fontId="20" fillId="0" borderId="0" xfId="2" applyNumberFormat="1" applyFont="1" applyFill="1">
      <alignment vertical="center"/>
    </xf>
    <xf numFmtId="181" fontId="20" fillId="0" borderId="0" xfId="2" applyNumberFormat="1" applyFont="1" applyFill="1" applyBorder="1" applyAlignment="1">
      <alignment horizontal="center" vertical="center" wrapText="1"/>
    </xf>
    <xf numFmtId="181" fontId="2" fillId="0" borderId="78" xfId="2" applyNumberFormat="1" applyFont="1" applyFill="1" applyBorder="1" applyAlignment="1">
      <alignment horizontal="center" vertical="center"/>
    </xf>
    <xf numFmtId="181" fontId="2" fillId="0" borderId="10" xfId="2" applyNumberFormat="1" applyFont="1" applyFill="1" applyBorder="1" applyAlignment="1">
      <alignment horizontal="center" vertical="center"/>
    </xf>
    <xf numFmtId="181" fontId="2" fillId="0" borderId="79" xfId="2" applyNumberFormat="1" applyFont="1" applyFill="1" applyBorder="1" applyAlignment="1">
      <alignment horizontal="center" vertical="center" wrapText="1"/>
    </xf>
    <xf numFmtId="181" fontId="2" fillId="0" borderId="63" xfId="2" applyNumberFormat="1" applyFont="1" applyFill="1" applyBorder="1" applyAlignment="1">
      <alignment horizontal="center" vertical="center" wrapText="1"/>
    </xf>
    <xf numFmtId="181" fontId="20" fillId="0" borderId="0" xfId="2" applyNumberFormat="1" applyFont="1" applyFill="1" applyBorder="1" applyAlignment="1">
      <alignment vertical="center" wrapText="1"/>
    </xf>
    <xf numFmtId="181" fontId="2" fillId="0" borderId="79" xfId="2" applyNumberFormat="1" applyFont="1" applyFill="1" applyBorder="1" applyAlignment="1">
      <alignment vertical="center" wrapText="1"/>
    </xf>
    <xf numFmtId="181" fontId="2" fillId="0" borderId="63" xfId="2" applyNumberFormat="1" applyFont="1" applyFill="1" applyBorder="1" applyAlignment="1">
      <alignment vertical="center" wrapText="1"/>
    </xf>
    <xf numFmtId="181" fontId="20" fillId="0" borderId="0" xfId="2" applyNumberFormat="1" applyFont="1" applyFill="1" applyBorder="1" applyAlignment="1">
      <alignment vertical="center"/>
    </xf>
    <xf numFmtId="181" fontId="20" fillId="0" borderId="0" xfId="2" applyNumberFormat="1" applyFont="1" applyFill="1" applyBorder="1" applyAlignment="1">
      <alignment horizontal="left" vertical="center" wrapText="1"/>
    </xf>
    <xf numFmtId="181" fontId="2" fillId="2" borderId="63" xfId="2" applyNumberFormat="1" applyFont="1" applyFill="1" applyBorder="1">
      <alignment vertical="center"/>
    </xf>
    <xf numFmtId="0" fontId="25" fillId="0" borderId="2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62" xfId="0" applyFont="1" applyBorder="1" applyAlignment="1" applyProtection="1">
      <alignment horizontal="center" vertical="center"/>
      <protection locked="0"/>
    </xf>
    <xf numFmtId="0" fontId="13" fillId="0" borderId="0" xfId="0" applyFont="1" applyFill="1">
      <alignment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 shrinkToFit="1"/>
    </xf>
    <xf numFmtId="180" fontId="13" fillId="0" borderId="5" xfId="0" applyNumberFormat="1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38" fontId="2" fillId="0" borderId="29" xfId="2" applyFont="1" applyFill="1" applyBorder="1" applyAlignment="1">
      <alignment horizontal="center" vertical="center"/>
    </xf>
    <xf numFmtId="38" fontId="2" fillId="0" borderId="83" xfId="2" applyFont="1" applyFill="1" applyBorder="1" applyAlignment="1">
      <alignment horizontal="center" vertical="center"/>
    </xf>
    <xf numFmtId="38" fontId="2" fillId="0" borderId="32" xfId="2" applyFont="1" applyFill="1" applyBorder="1" applyAlignment="1">
      <alignment horizontal="center" vertical="center"/>
    </xf>
    <xf numFmtId="38" fontId="13" fillId="0" borderId="4" xfId="2" applyFont="1" applyBorder="1">
      <alignment vertical="center"/>
    </xf>
    <xf numFmtId="38" fontId="13" fillId="0" borderId="11" xfId="2" applyFont="1" applyBorder="1">
      <alignment vertical="center"/>
    </xf>
    <xf numFmtId="38" fontId="13" fillId="0" borderId="8" xfId="2" applyFont="1" applyBorder="1">
      <alignment vertical="center"/>
    </xf>
    <xf numFmtId="0" fontId="13" fillId="0" borderId="84" xfId="0" applyFont="1" applyFill="1" applyBorder="1" applyAlignment="1">
      <alignment horizontal="center" vertical="center"/>
    </xf>
    <xf numFmtId="0" fontId="13" fillId="0" borderId="39" xfId="0" applyFont="1" applyBorder="1">
      <alignment vertical="center"/>
    </xf>
    <xf numFmtId="0" fontId="13" fillId="0" borderId="85" xfId="0" applyFont="1" applyBorder="1">
      <alignment vertical="center"/>
    </xf>
    <xf numFmtId="0" fontId="13" fillId="0" borderId="86" xfId="0" applyFont="1" applyBorder="1">
      <alignment vertical="center"/>
    </xf>
    <xf numFmtId="181" fontId="17" fillId="0" borderId="66" xfId="2" applyNumberFormat="1" applyFont="1" applyBorder="1" applyAlignment="1">
      <alignment horizontal="center" vertical="center"/>
    </xf>
    <xf numFmtId="38" fontId="2" fillId="0" borderId="51" xfId="2" applyFont="1" applyBorder="1" applyAlignment="1">
      <alignment horizontal="center" vertical="center"/>
    </xf>
    <xf numFmtId="38" fontId="2" fillId="0" borderId="20" xfId="2" applyFont="1" applyBorder="1" applyAlignment="1">
      <alignment horizontal="right" vertical="center"/>
    </xf>
    <xf numFmtId="179" fontId="2" fillId="0" borderId="20" xfId="2" applyNumberFormat="1" applyFont="1" applyBorder="1" applyAlignment="1">
      <alignment horizontal="right" vertical="center"/>
    </xf>
    <xf numFmtId="179" fontId="2" fillId="0" borderId="101" xfId="2" applyNumberFormat="1" applyFont="1" applyBorder="1" applyAlignment="1">
      <alignment horizontal="right" vertical="center"/>
    </xf>
    <xf numFmtId="0" fontId="26" fillId="0" borderId="77" xfId="3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1" fontId="2" fillId="0" borderId="102" xfId="2" applyNumberFormat="1" applyFont="1" applyBorder="1">
      <alignment vertical="center"/>
    </xf>
    <xf numFmtId="10" fontId="2" fillId="0" borderId="121" xfId="1" applyNumberFormat="1" applyFont="1" applyBorder="1">
      <alignment vertical="center"/>
    </xf>
    <xf numFmtId="181" fontId="2" fillId="0" borderId="9" xfId="2" applyNumberFormat="1" applyFont="1" applyBorder="1" applyAlignment="1">
      <alignment horizontal="center" vertical="center"/>
    </xf>
    <xf numFmtId="181" fontId="2" fillId="0" borderId="122" xfId="2" applyNumberFormat="1" applyFont="1" applyBorder="1">
      <alignment vertical="center"/>
    </xf>
    <xf numFmtId="181" fontId="2" fillId="0" borderId="3" xfId="2" applyNumberFormat="1" applyFont="1" applyBorder="1" applyAlignment="1">
      <alignment horizontal="center" vertical="center"/>
    </xf>
    <xf numFmtId="181" fontId="2" fillId="0" borderId="29" xfId="2" applyNumberFormat="1" applyFont="1" applyBorder="1" applyAlignment="1">
      <alignment horizontal="center" vertical="center"/>
    </xf>
    <xf numFmtId="181" fontId="2" fillId="0" borderId="52" xfId="2" applyNumberFormat="1" applyFont="1" applyBorder="1" applyAlignment="1">
      <alignment horizontal="center" vertical="center"/>
    </xf>
    <xf numFmtId="38" fontId="2" fillId="0" borderId="0" xfId="2" applyFont="1" applyAlignment="1">
      <alignment horizontal="left" vertical="center"/>
    </xf>
    <xf numFmtId="38" fontId="2" fillId="0" borderId="53" xfId="2" applyFont="1" applyBorder="1" applyAlignment="1">
      <alignment horizontal="center" vertical="center"/>
    </xf>
    <xf numFmtId="181" fontId="2" fillId="0" borderId="5" xfId="2" applyNumberFormat="1" applyFont="1" applyBorder="1" applyAlignment="1">
      <alignment horizontal="center" vertical="center"/>
    </xf>
    <xf numFmtId="181" fontId="2" fillId="0" borderId="4" xfId="2" applyNumberFormat="1" applyFont="1" applyFill="1" applyBorder="1">
      <alignment vertical="center"/>
    </xf>
    <xf numFmtId="181" fontId="2" fillId="0" borderId="11" xfId="2" applyNumberFormat="1" applyFont="1" applyFill="1" applyBorder="1">
      <alignment vertical="center"/>
    </xf>
    <xf numFmtId="181" fontId="2" fillId="0" borderId="80" xfId="2" applyNumberFormat="1" applyFont="1" applyFill="1" applyBorder="1">
      <alignment vertical="center"/>
    </xf>
    <xf numFmtId="181" fontId="2" fillId="0" borderId="123" xfId="2" applyNumberFormat="1" applyFont="1" applyFill="1" applyBorder="1" applyAlignment="1">
      <alignment vertical="center" wrapText="1"/>
    </xf>
    <xf numFmtId="181" fontId="2" fillId="0" borderId="124" xfId="2" applyNumberFormat="1" applyFont="1" applyFill="1" applyBorder="1" applyAlignment="1">
      <alignment vertical="center" wrapText="1"/>
    </xf>
    <xf numFmtId="181" fontId="2" fillId="0" borderId="4" xfId="2" applyNumberFormat="1" applyFont="1" applyBorder="1">
      <alignment vertical="center"/>
    </xf>
    <xf numFmtId="181" fontId="2" fillId="0" borderId="124" xfId="2" applyNumberFormat="1" applyFont="1" applyBorder="1">
      <alignment vertical="center"/>
    </xf>
    <xf numFmtId="38" fontId="2" fillId="0" borderId="32" xfId="2" applyFont="1" applyBorder="1" applyAlignment="1">
      <alignment horizontal="center" vertical="center"/>
    </xf>
    <xf numFmtId="38" fontId="2" fillId="0" borderId="33" xfId="2" applyFont="1" applyBorder="1" applyAlignment="1">
      <alignment horizontal="right" vertical="center"/>
    </xf>
    <xf numFmtId="179" fontId="2" fillId="0" borderId="33" xfId="2" applyNumberFormat="1" applyFont="1" applyBorder="1" applyAlignment="1">
      <alignment horizontal="right" vertical="center"/>
    </xf>
    <xf numFmtId="179" fontId="2" fillId="0" borderId="126" xfId="2" applyNumberFormat="1" applyFont="1" applyBorder="1" applyAlignment="1">
      <alignment horizontal="right" vertical="center"/>
    </xf>
    <xf numFmtId="181" fontId="2" fillId="2" borderId="9" xfId="2" applyNumberFormat="1" applyFont="1" applyFill="1" applyBorder="1" applyAlignment="1">
      <alignment horizontal="center" vertical="center"/>
    </xf>
    <xf numFmtId="181" fontId="2" fillId="2" borderId="10" xfId="2" applyNumberFormat="1" applyFont="1" applyFill="1" applyBorder="1">
      <alignment vertical="center"/>
    </xf>
    <xf numFmtId="181" fontId="2" fillId="2" borderId="122" xfId="2" applyNumberFormat="1" applyFont="1" applyFill="1" applyBorder="1">
      <alignment vertical="center"/>
    </xf>
    <xf numFmtId="38" fontId="2" fillId="0" borderId="53" xfId="2" applyFont="1" applyBorder="1" applyAlignment="1">
      <alignment horizontal="center" vertical="center"/>
    </xf>
    <xf numFmtId="181" fontId="2" fillId="0" borderId="35" xfId="2" applyNumberFormat="1" applyFont="1" applyBorder="1" applyAlignment="1">
      <alignment horizontal="center" vertical="center" shrinkToFit="1"/>
    </xf>
    <xf numFmtId="38" fontId="30" fillId="0" borderId="109" xfId="2" applyFont="1" applyFill="1" applyBorder="1" applyAlignment="1">
      <alignment horizontal="right" vertical="center" shrinkToFit="1"/>
    </xf>
    <xf numFmtId="38" fontId="30" fillId="0" borderId="111" xfId="2" applyFont="1" applyFill="1" applyBorder="1" applyAlignment="1">
      <alignment vertical="center" shrinkToFit="1"/>
    </xf>
    <xf numFmtId="38" fontId="30" fillId="0" borderId="113" xfId="2" applyFont="1" applyFill="1" applyBorder="1" applyAlignment="1">
      <alignment horizontal="right" vertical="center" shrinkToFit="1"/>
    </xf>
    <xf numFmtId="38" fontId="30" fillId="0" borderId="110" xfId="2" applyFont="1" applyFill="1" applyBorder="1" applyAlignment="1">
      <alignment horizontal="right" vertical="center" shrinkToFit="1"/>
    </xf>
    <xf numFmtId="38" fontId="30" fillId="0" borderId="114" xfId="2" applyFont="1" applyFill="1" applyBorder="1" applyAlignment="1">
      <alignment horizontal="right" vertical="center" shrinkToFit="1"/>
    </xf>
    <xf numFmtId="38" fontId="30" fillId="0" borderId="115" xfId="2" applyFont="1" applyFill="1" applyBorder="1" applyAlignment="1">
      <alignment vertical="center" shrinkToFit="1"/>
    </xf>
    <xf numFmtId="38" fontId="30" fillId="0" borderId="117" xfId="2" applyFont="1" applyFill="1" applyBorder="1" applyAlignment="1">
      <alignment horizontal="right" vertical="center" shrinkToFit="1"/>
    </xf>
    <xf numFmtId="38" fontId="30" fillId="0" borderId="118" xfId="2" applyFont="1" applyFill="1" applyBorder="1" applyAlignment="1">
      <alignment horizontal="right" vertical="center" shrinkToFit="1"/>
    </xf>
    <xf numFmtId="38" fontId="30" fillId="0" borderId="119" xfId="2" applyFont="1" applyFill="1" applyBorder="1" applyAlignment="1">
      <alignment horizontal="right" vertical="center" shrinkToFit="1"/>
    </xf>
    <xf numFmtId="38" fontId="30" fillId="0" borderId="120" xfId="2" applyFont="1" applyFill="1" applyBorder="1" applyAlignment="1">
      <alignment vertical="center" shrinkToFit="1"/>
    </xf>
    <xf numFmtId="0" fontId="30" fillId="0" borderId="104" xfId="0" applyFont="1" applyFill="1" applyBorder="1" applyAlignment="1">
      <alignment horizontal="left" vertical="center" shrinkToFit="1"/>
    </xf>
    <xf numFmtId="0" fontId="0" fillId="0" borderId="105" xfId="0" applyFont="1" applyFill="1" applyBorder="1" applyAlignment="1">
      <alignment horizontal="center" vertical="center" shrinkToFit="1"/>
    </xf>
    <xf numFmtId="0" fontId="0" fillId="0" borderId="106" xfId="0" applyFont="1" applyFill="1" applyBorder="1" applyAlignment="1">
      <alignment horizontal="center" vertical="center" shrinkToFit="1"/>
    </xf>
    <xf numFmtId="0" fontId="0" fillId="0" borderId="107" xfId="0" applyFont="1" applyFill="1" applyBorder="1" applyAlignment="1">
      <alignment horizontal="center" vertical="center" shrinkToFit="1"/>
    </xf>
    <xf numFmtId="0" fontId="30" fillId="0" borderId="108" xfId="0" applyFont="1" applyFill="1" applyBorder="1" applyAlignment="1">
      <alignment horizontal="center" vertical="center" shrinkToFit="1"/>
    </xf>
    <xf numFmtId="0" fontId="30" fillId="0" borderId="112" xfId="0" applyFont="1" applyFill="1" applyBorder="1" applyAlignment="1">
      <alignment horizontal="center" vertical="center" shrinkToFit="1"/>
    </xf>
    <xf numFmtId="0" fontId="30" fillId="0" borderId="116" xfId="0" applyFont="1" applyFill="1" applyBorder="1" applyAlignment="1">
      <alignment horizontal="center" vertical="center" shrinkToFit="1"/>
    </xf>
    <xf numFmtId="0" fontId="30" fillId="0" borderId="22" xfId="0" applyFont="1" applyFill="1" applyBorder="1" applyAlignment="1">
      <alignment horizontal="center" vertical="center" shrinkToFit="1"/>
    </xf>
    <xf numFmtId="181" fontId="2" fillId="0" borderId="3" xfId="2" applyNumberFormat="1" applyFont="1" applyBorder="1" applyAlignment="1">
      <alignment horizontal="center" vertical="center"/>
    </xf>
    <xf numFmtId="181" fontId="2" fillId="0" borderId="9" xfId="2" applyNumberFormat="1" applyFont="1" applyFill="1" applyBorder="1" applyAlignment="1">
      <alignment horizontal="center" vertical="center"/>
    </xf>
    <xf numFmtId="181" fontId="2" fillId="0" borderId="29" xfId="2" applyNumberFormat="1" applyFont="1" applyBorder="1" applyAlignment="1">
      <alignment horizontal="center" vertical="center"/>
    </xf>
    <xf numFmtId="181" fontId="2" fillId="0" borderId="52" xfId="2" applyNumberFormat="1" applyFont="1" applyBorder="1" applyAlignment="1">
      <alignment horizontal="center" vertical="center"/>
    </xf>
    <xf numFmtId="38" fontId="31" fillId="0" borderId="1" xfId="2" applyFont="1" applyBorder="1">
      <alignment vertical="center"/>
    </xf>
    <xf numFmtId="38" fontId="2" fillId="0" borderId="39" xfId="2" applyFont="1" applyFill="1" applyBorder="1" applyAlignment="1">
      <alignment vertical="center"/>
    </xf>
    <xf numFmtId="181" fontId="2" fillId="0" borderId="67" xfId="2" applyNumberFormat="1" applyFont="1" applyBorder="1" applyAlignment="1">
      <alignment vertical="center"/>
    </xf>
    <xf numFmtId="181" fontId="2" fillId="0" borderId="4" xfId="2" applyNumberFormat="1" applyFont="1" applyBorder="1" applyAlignment="1">
      <alignment vertical="center"/>
    </xf>
    <xf numFmtId="181" fontId="2" fillId="0" borderId="11" xfId="2" applyNumberFormat="1" applyFont="1" applyFill="1" applyBorder="1" applyAlignment="1">
      <alignment vertical="center"/>
    </xf>
    <xf numFmtId="181" fontId="2" fillId="0" borderId="8" xfId="2" applyNumberFormat="1" applyFont="1" applyBorder="1">
      <alignment vertical="center"/>
    </xf>
    <xf numFmtId="181" fontId="2" fillId="0" borderId="29" xfId="2" applyNumberFormat="1" applyFont="1" applyBorder="1" applyAlignment="1">
      <alignment horizontal="center" vertical="center"/>
    </xf>
    <xf numFmtId="181" fontId="2" fillId="0" borderId="52" xfId="2" applyNumberFormat="1" applyFont="1" applyBorder="1" applyAlignment="1">
      <alignment horizontal="center" vertical="center"/>
    </xf>
    <xf numFmtId="181" fontId="2" fillId="2" borderId="67" xfId="2" applyNumberFormat="1" applyFont="1" applyFill="1" applyBorder="1">
      <alignment vertical="center"/>
    </xf>
    <xf numFmtId="181" fontId="2" fillId="2" borderId="124" xfId="2" applyNumberFormat="1" applyFont="1" applyFill="1" applyBorder="1">
      <alignment vertical="center"/>
    </xf>
    <xf numFmtId="0" fontId="0" fillId="0" borderId="0" xfId="0" applyAlignment="1">
      <alignment vertical="center" shrinkToFit="1"/>
    </xf>
    <xf numFmtId="38" fontId="2" fillId="0" borderId="125" xfId="2" applyFont="1" applyBorder="1" applyAlignment="1">
      <alignment horizontal="left" vertical="center"/>
    </xf>
    <xf numFmtId="0" fontId="13" fillId="0" borderId="127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181" fontId="20" fillId="0" borderId="0" xfId="2" applyNumberFormat="1" applyFont="1" applyBorder="1" applyAlignment="1">
      <alignment horizontal="left" vertical="center" wrapText="1"/>
    </xf>
    <xf numFmtId="181" fontId="2" fillId="2" borderId="52" xfId="2" applyNumberFormat="1" applyFont="1" applyFill="1" applyBorder="1" applyAlignment="1">
      <alignment horizontal="center" vertical="center"/>
    </xf>
    <xf numFmtId="181" fontId="2" fillId="2" borderId="1" xfId="2" applyNumberFormat="1" applyFont="1" applyFill="1" applyBorder="1" applyAlignment="1">
      <alignment horizontal="center" vertical="center"/>
    </xf>
    <xf numFmtId="181" fontId="2" fillId="2" borderId="84" xfId="2" applyNumberFormat="1" applyFont="1" applyFill="1" applyBorder="1" applyAlignment="1">
      <alignment horizontal="center" vertical="center"/>
    </xf>
    <xf numFmtId="181" fontId="2" fillId="2" borderId="39" xfId="2" applyNumberFormat="1" applyFont="1" applyFill="1" applyBorder="1" applyAlignment="1">
      <alignment horizontal="center" vertical="center"/>
    </xf>
    <xf numFmtId="181" fontId="2" fillId="0" borderId="88" xfId="2" applyNumberFormat="1" applyFont="1" applyFill="1" applyBorder="1" applyAlignment="1">
      <alignment horizontal="center" vertical="center" wrapText="1"/>
    </xf>
    <xf numFmtId="181" fontId="2" fillId="0" borderId="71" xfId="2" applyNumberFormat="1" applyFont="1" applyFill="1" applyBorder="1" applyAlignment="1">
      <alignment horizontal="center" vertical="center" wrapText="1"/>
    </xf>
    <xf numFmtId="181" fontId="2" fillId="0" borderId="0" xfId="2" applyNumberFormat="1" applyFont="1" applyAlignment="1">
      <alignment horizontal="left" vertical="center"/>
    </xf>
    <xf numFmtId="181" fontId="2" fillId="0" borderId="0" xfId="2" applyNumberFormat="1" applyFont="1" applyFill="1" applyAlignment="1">
      <alignment horizontal="left" vertical="center"/>
    </xf>
    <xf numFmtId="181" fontId="2" fillId="2" borderId="29" xfId="2" applyNumberFormat="1" applyFont="1" applyFill="1" applyBorder="1" applyAlignment="1">
      <alignment horizontal="center" vertical="center"/>
    </xf>
    <xf numFmtId="181" fontId="2" fillId="2" borderId="3" xfId="2" applyNumberFormat="1" applyFont="1" applyFill="1" applyBorder="1" applyAlignment="1">
      <alignment horizontal="center" vertical="center"/>
    </xf>
    <xf numFmtId="181" fontId="2" fillId="0" borderId="3" xfId="2" applyNumberFormat="1" applyFont="1" applyBorder="1" applyAlignment="1">
      <alignment horizontal="center" vertical="center"/>
    </xf>
    <xf numFmtId="181" fontId="2" fillId="0" borderId="9" xfId="2" applyNumberFormat="1" applyFont="1" applyBorder="1" applyAlignment="1">
      <alignment horizontal="center" vertical="center"/>
    </xf>
    <xf numFmtId="181" fontId="2" fillId="0" borderId="89" xfId="2" applyNumberFormat="1" applyFont="1" applyFill="1" applyBorder="1" applyAlignment="1">
      <alignment horizontal="center" vertical="center"/>
    </xf>
    <xf numFmtId="181" fontId="2" fillId="0" borderId="9" xfId="2" applyNumberFormat="1" applyFont="1" applyFill="1" applyBorder="1" applyAlignment="1">
      <alignment horizontal="center" vertical="center"/>
    </xf>
    <xf numFmtId="181" fontId="2" fillId="0" borderId="29" xfId="2" applyNumberFormat="1" applyFont="1" applyBorder="1" applyAlignment="1">
      <alignment horizontal="center" vertical="center"/>
    </xf>
    <xf numFmtId="181" fontId="2" fillId="0" borderId="52" xfId="2" applyNumberFormat="1" applyFont="1" applyBorder="1" applyAlignment="1">
      <alignment horizontal="center" vertical="center"/>
    </xf>
    <xf numFmtId="181" fontId="2" fillId="2" borderId="87" xfId="2" applyNumberFormat="1" applyFont="1" applyFill="1" applyBorder="1" applyAlignment="1">
      <alignment horizontal="center" vertical="center"/>
    </xf>
    <xf numFmtId="181" fontId="2" fillId="2" borderId="16" xfId="2" applyNumberFormat="1" applyFont="1" applyFill="1" applyBorder="1" applyAlignment="1">
      <alignment horizontal="center" vertical="center"/>
    </xf>
    <xf numFmtId="38" fontId="2" fillId="0" borderId="13" xfId="2" applyFont="1" applyBorder="1" applyAlignment="1">
      <alignment horizontal="center" vertical="center" wrapText="1"/>
    </xf>
    <xf numFmtId="38" fontId="2" fillId="0" borderId="43" xfId="2" applyFont="1" applyBorder="1" applyAlignment="1">
      <alignment horizontal="center" vertical="center" wrapText="1"/>
    </xf>
    <xf numFmtId="38" fontId="20" fillId="0" borderId="0" xfId="2" applyFont="1" applyBorder="1" applyAlignment="1">
      <alignment horizontal="center" vertical="center"/>
    </xf>
    <xf numFmtId="38" fontId="17" fillId="0" borderId="40" xfId="2" applyFont="1" applyBorder="1" applyAlignment="1">
      <alignment horizontal="left" vertical="center" wrapText="1"/>
    </xf>
    <xf numFmtId="38" fontId="2" fillId="0" borderId="90" xfId="2" applyFont="1" applyBorder="1" applyAlignment="1">
      <alignment horizontal="left" vertical="center"/>
    </xf>
    <xf numFmtId="38" fontId="2" fillId="0" borderId="91" xfId="2" applyFont="1" applyBorder="1" applyAlignment="1">
      <alignment horizontal="left" vertical="center"/>
    </xf>
    <xf numFmtId="38" fontId="2" fillId="0" borderId="41" xfId="2" applyFont="1" applyBorder="1" applyAlignment="1">
      <alignment horizontal="left" vertical="center"/>
    </xf>
    <xf numFmtId="38" fontId="2" fillId="0" borderId="0" xfId="2" applyFont="1" applyBorder="1" applyAlignment="1">
      <alignment horizontal="left" vertical="center"/>
    </xf>
    <xf numFmtId="38" fontId="2" fillId="0" borderId="92" xfId="2" applyFont="1" applyBorder="1" applyAlignment="1">
      <alignment horizontal="left" vertical="center"/>
    </xf>
    <xf numFmtId="38" fontId="2" fillId="0" borderId="82" xfId="2" applyFont="1" applyBorder="1" applyAlignment="1">
      <alignment horizontal="left" vertical="center"/>
    </xf>
    <xf numFmtId="38" fontId="2" fillId="0" borderId="46" xfId="2" applyFont="1" applyBorder="1" applyAlignment="1">
      <alignment horizontal="left" vertical="center"/>
    </xf>
    <xf numFmtId="38" fontId="2" fillId="0" borderId="81" xfId="2" applyFont="1" applyBorder="1" applyAlignment="1">
      <alignment horizontal="left" vertical="center"/>
    </xf>
    <xf numFmtId="38" fontId="2" fillId="0" borderId="46" xfId="2" applyFont="1" applyBorder="1" applyAlignment="1">
      <alignment horizontal="center" vertical="center"/>
    </xf>
    <xf numFmtId="38" fontId="2" fillId="0" borderId="94" xfId="2" applyFont="1" applyBorder="1" applyAlignment="1">
      <alignment horizontal="center" vertical="center" wrapText="1"/>
    </xf>
    <xf numFmtId="38" fontId="2" fillId="0" borderId="64" xfId="2" applyFont="1" applyBorder="1" applyAlignment="1">
      <alignment horizontal="center" vertical="center" wrapText="1"/>
    </xf>
    <xf numFmtId="38" fontId="2" fillId="0" borderId="48" xfId="2" applyFont="1" applyBorder="1" applyAlignment="1">
      <alignment horizontal="center" vertical="center"/>
    </xf>
    <xf numFmtId="38" fontId="2" fillId="0" borderId="93" xfId="2" applyFont="1" applyBorder="1" applyAlignment="1">
      <alignment horizontal="center" vertical="center"/>
    </xf>
    <xf numFmtId="38" fontId="2" fillId="0" borderId="53" xfId="2" applyFont="1" applyBorder="1" applyAlignment="1">
      <alignment horizontal="center" vertical="center"/>
    </xf>
    <xf numFmtId="0" fontId="25" fillId="0" borderId="37" xfId="0" applyFont="1" applyBorder="1" applyAlignment="1" applyProtection="1">
      <alignment horizontal="center" vertical="center"/>
      <protection locked="0"/>
    </xf>
    <xf numFmtId="0" fontId="25" fillId="0" borderId="95" xfId="0" applyFont="1" applyBorder="1" applyAlignment="1" applyProtection="1">
      <alignment horizontal="center" vertical="center"/>
      <protection locked="0"/>
    </xf>
    <xf numFmtId="178" fontId="24" fillId="0" borderId="46" xfId="0" applyNumberFormat="1" applyFont="1" applyBorder="1" applyAlignment="1" applyProtection="1">
      <alignment horizontal="left" vertical="center"/>
    </xf>
    <xf numFmtId="0" fontId="25" fillId="0" borderId="96" xfId="0" applyFont="1" applyBorder="1" applyAlignment="1" applyProtection="1">
      <alignment horizontal="center" vertical="center"/>
      <protection locked="0"/>
    </xf>
    <xf numFmtId="0" fontId="25" fillId="0" borderId="97" xfId="0" applyFont="1" applyBorder="1" applyAlignment="1" applyProtection="1">
      <alignment horizontal="center" vertical="center"/>
      <protection locked="0"/>
    </xf>
    <xf numFmtId="0" fontId="25" fillId="0" borderId="98" xfId="0" applyFont="1" applyBorder="1" applyAlignment="1" applyProtection="1">
      <alignment horizontal="center" vertical="center"/>
      <protection locked="0"/>
    </xf>
    <xf numFmtId="0" fontId="25" fillId="0" borderId="99" xfId="0" applyFont="1" applyBorder="1" applyAlignment="1" applyProtection="1">
      <alignment horizontal="center" vertical="center"/>
      <protection locked="0"/>
    </xf>
    <xf numFmtId="177" fontId="24" fillId="0" borderId="1" xfId="0" applyNumberFormat="1" applyFont="1" applyBorder="1" applyAlignment="1" applyProtection="1">
      <alignment horizontal="right" vertical="center"/>
    </xf>
    <xf numFmtId="38" fontId="24" fillId="0" borderId="20" xfId="2" applyFont="1" applyBorder="1" applyAlignment="1" applyProtection="1">
      <alignment horizontal="right" vertical="center"/>
    </xf>
    <xf numFmtId="38" fontId="24" fillId="0" borderId="15" xfId="2" applyFont="1" applyBorder="1" applyAlignment="1" applyProtection="1">
      <alignment horizontal="right" vertical="center"/>
      <protection locked="0"/>
    </xf>
    <xf numFmtId="38" fontId="24" fillId="0" borderId="78" xfId="2" applyFont="1" applyBorder="1" applyAlignment="1" applyProtection="1">
      <alignment horizontal="right" vertical="center"/>
      <protection locked="0"/>
    </xf>
    <xf numFmtId="177" fontId="24" fillId="0" borderId="2" xfId="0" applyNumberFormat="1" applyFont="1" applyBorder="1" applyAlignment="1" applyProtection="1">
      <alignment horizontal="right" vertical="center"/>
    </xf>
    <xf numFmtId="177" fontId="24" fillId="0" borderId="43" xfId="0" applyNumberFormat="1" applyFont="1" applyBorder="1" applyAlignment="1" applyProtection="1">
      <alignment horizontal="right" vertical="center"/>
    </xf>
    <xf numFmtId="178" fontId="23" fillId="0" borderId="82" xfId="0" applyNumberFormat="1" applyFont="1" applyBorder="1" applyAlignment="1" applyProtection="1">
      <alignment horizontal="center" vertical="center"/>
    </xf>
    <xf numFmtId="178" fontId="23" fillId="0" borderId="81" xfId="0" applyNumberFormat="1" applyFont="1" applyBorder="1" applyAlignment="1" applyProtection="1">
      <alignment horizontal="center" vertical="center"/>
    </xf>
    <xf numFmtId="38" fontId="24" fillId="0" borderId="102" xfId="2" applyFont="1" applyBorder="1" applyAlignment="1" applyProtection="1">
      <alignment horizontal="right" vertical="center"/>
      <protection locked="0"/>
    </xf>
    <xf numFmtId="38" fontId="24" fillId="0" borderId="103" xfId="2" applyFont="1" applyBorder="1" applyAlignment="1" applyProtection="1">
      <alignment horizontal="right" vertical="center"/>
      <protection locked="0"/>
    </xf>
    <xf numFmtId="0" fontId="26" fillId="0" borderId="100" xfId="3" applyFont="1" applyBorder="1" applyAlignment="1">
      <alignment horizontal="center" vertical="center"/>
    </xf>
    <xf numFmtId="0" fontId="26" fillId="0" borderId="47" xfId="3" applyFont="1" applyBorder="1" applyAlignment="1">
      <alignment horizontal="center" vertical="center"/>
    </xf>
    <xf numFmtId="0" fontId="26" fillId="0" borderId="77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 wrapText="1" shrinkToFit="1"/>
    </xf>
    <xf numFmtId="0" fontId="26" fillId="0" borderId="46" xfId="3" applyFont="1" applyBorder="1" applyAlignment="1">
      <alignment horizontal="center" vertical="center"/>
    </xf>
    <xf numFmtId="0" fontId="3" fillId="0" borderId="1" xfId="3" applyBorder="1" applyAlignment="1">
      <alignment horizontal="center" vertical="center"/>
    </xf>
    <xf numFmtId="0" fontId="3" fillId="0" borderId="39" xfId="3" applyFont="1" applyBorder="1" applyAlignment="1">
      <alignment horizontal="center" vertical="center" wrapText="1"/>
    </xf>
    <xf numFmtId="0" fontId="3" fillId="0" borderId="43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 shrinkToFit="1"/>
    </xf>
    <xf numFmtId="0" fontId="17" fillId="0" borderId="1" xfId="3" applyFont="1" applyBorder="1" applyAlignment="1">
      <alignment horizontal="center" vertical="center" wrapText="1" shrinkToFit="1"/>
    </xf>
    <xf numFmtId="0" fontId="16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38" fontId="0" fillId="0" borderId="125" xfId="2" applyFont="1" applyBorder="1" applyAlignment="1">
      <alignment horizontal="left" vertical="center" shrinkToFit="1"/>
    </xf>
    <xf numFmtId="38" fontId="0" fillId="0" borderId="125" xfId="2" applyFont="1" applyBorder="1" applyAlignment="1">
      <alignment horizontal="right" vertical="center" shrinkToFit="1"/>
    </xf>
    <xf numFmtId="38" fontId="0" fillId="0" borderId="0" xfId="2" applyFont="1" applyAlignment="1">
      <alignment vertical="center" shrinkToFit="1"/>
    </xf>
    <xf numFmtId="38" fontId="0" fillId="0" borderId="125" xfId="2" applyFont="1" applyBorder="1" applyAlignment="1">
      <alignment horizontal="right" vertical="center" shrinkToFit="1"/>
    </xf>
    <xf numFmtId="38" fontId="0" fillId="0" borderId="48" xfId="2" applyFont="1" applyBorder="1" applyAlignment="1">
      <alignment horizontal="center" vertical="center" shrinkToFit="1"/>
    </xf>
    <xf numFmtId="38" fontId="0" fillId="0" borderId="13" xfId="2" applyFont="1" applyBorder="1" applyAlignment="1">
      <alignment horizontal="center" vertical="center" shrinkToFit="1"/>
    </xf>
    <xf numFmtId="38" fontId="0" fillId="0" borderId="3" xfId="2" applyFont="1" applyBorder="1" applyAlignment="1">
      <alignment horizontal="center" vertical="center" shrinkToFit="1"/>
    </xf>
    <xf numFmtId="38" fontId="0" fillId="0" borderId="66" xfId="2" applyFont="1" applyBorder="1" applyAlignment="1">
      <alignment horizontal="center" vertical="center" shrinkToFit="1"/>
    </xf>
    <xf numFmtId="38" fontId="0" fillId="0" borderId="26" xfId="2" applyFont="1" applyBorder="1" applyAlignment="1">
      <alignment horizontal="center" vertical="center" shrinkToFit="1"/>
    </xf>
    <xf numFmtId="38" fontId="0" fillId="0" borderId="130" xfId="2" applyFont="1" applyBorder="1" applyAlignment="1">
      <alignment horizontal="center" vertical="center" shrinkToFit="1"/>
    </xf>
    <xf numFmtId="38" fontId="0" fillId="0" borderId="35" xfId="2" applyFont="1" applyBorder="1" applyAlignment="1">
      <alignment horizontal="center" vertical="center" shrinkToFit="1"/>
    </xf>
    <xf numFmtId="38" fontId="0" fillId="0" borderId="53" xfId="2" applyFont="1" applyBorder="1" applyAlignment="1">
      <alignment horizontal="center" vertical="center" shrinkToFit="1"/>
    </xf>
    <xf numFmtId="38" fontId="0" fillId="0" borderId="43" xfId="2" applyFont="1" applyBorder="1" applyAlignment="1">
      <alignment horizontal="center" vertical="center" shrinkToFit="1"/>
    </xf>
    <xf numFmtId="38" fontId="0" fillId="0" borderId="43" xfId="2" applyFont="1" applyBorder="1" applyAlignment="1">
      <alignment horizontal="center" vertical="center" shrinkToFit="1"/>
    </xf>
    <xf numFmtId="38" fontId="33" fillId="0" borderId="43" xfId="2" applyFont="1" applyBorder="1" applyAlignment="1">
      <alignment horizontal="center" vertical="center" shrinkToFit="1"/>
    </xf>
    <xf numFmtId="38" fontId="0" fillId="0" borderId="64" xfId="2" applyFont="1" applyBorder="1" applyAlignment="1">
      <alignment horizontal="center" vertical="center" shrinkToFit="1"/>
    </xf>
    <xf numFmtId="38" fontId="0" fillId="0" borderId="131" xfId="2" applyFont="1" applyBorder="1" applyAlignment="1">
      <alignment horizontal="center" vertical="center" shrinkToFit="1"/>
    </xf>
    <xf numFmtId="38" fontId="0" fillId="0" borderId="81" xfId="2" applyFont="1" applyBorder="1" applyAlignment="1">
      <alignment horizontal="center" vertical="center" shrinkToFit="1"/>
    </xf>
    <xf numFmtId="38" fontId="0" fillId="0" borderId="84" xfId="2" applyFont="1" applyBorder="1" applyAlignment="1">
      <alignment horizontal="center" vertical="center" shrinkToFit="1"/>
    </xf>
    <xf numFmtId="38" fontId="0" fillId="0" borderId="1" xfId="2" applyFont="1" applyBorder="1" applyAlignment="1">
      <alignment vertical="center" shrinkToFit="1"/>
    </xf>
    <xf numFmtId="38" fontId="0" fillId="0" borderId="132" xfId="2" applyFont="1" applyBorder="1" applyAlignment="1">
      <alignment horizontal="right" vertical="center" shrinkToFit="1"/>
    </xf>
    <xf numFmtId="38" fontId="0" fillId="0" borderId="84" xfId="2" applyFont="1" applyBorder="1" applyAlignment="1">
      <alignment horizontal="center" vertical="center" textRotation="255" shrinkToFit="1"/>
    </xf>
    <xf numFmtId="38" fontId="0" fillId="0" borderId="40" xfId="2" applyFont="1" applyBorder="1" applyAlignment="1">
      <alignment horizontal="center" vertical="center" textRotation="255" shrinkToFit="1"/>
    </xf>
    <xf numFmtId="38" fontId="0" fillId="0" borderId="86" xfId="2" applyFont="1" applyBorder="1" applyAlignment="1">
      <alignment horizontal="right" vertical="center" shrinkToFit="1"/>
    </xf>
    <xf numFmtId="38" fontId="0" fillId="0" borderId="93" xfId="2" applyFont="1" applyBorder="1" applyAlignment="1">
      <alignment horizontal="center" vertical="center" shrinkToFit="1"/>
    </xf>
    <xf numFmtId="38" fontId="0" fillId="0" borderId="133" xfId="2" applyFont="1" applyBorder="1" applyAlignment="1">
      <alignment horizontal="right" vertical="center" shrinkToFit="1"/>
    </xf>
    <xf numFmtId="38" fontId="0" fillId="0" borderId="93" xfId="2" applyFont="1" applyBorder="1" applyAlignment="1">
      <alignment horizontal="center" vertical="center" textRotation="255" shrinkToFit="1"/>
    </xf>
    <xf numFmtId="38" fontId="0" fillId="0" borderId="41" xfId="2" applyFont="1" applyBorder="1" applyAlignment="1">
      <alignment horizontal="center" vertical="center" textRotation="255" shrinkToFit="1"/>
    </xf>
    <xf numFmtId="38" fontId="0" fillId="0" borderId="129" xfId="2" applyFont="1" applyBorder="1" applyAlignment="1">
      <alignment horizontal="right" vertical="center" shrinkToFit="1"/>
    </xf>
    <xf numFmtId="38" fontId="0" fillId="0" borderId="82" xfId="2" applyFont="1" applyBorder="1" applyAlignment="1">
      <alignment horizontal="center" vertical="center" textRotation="255" shrinkToFit="1"/>
    </xf>
    <xf numFmtId="38" fontId="0" fillId="0" borderId="134" xfId="2" applyFont="1" applyBorder="1" applyAlignment="1">
      <alignment horizontal="right" vertical="center" shrinkToFit="1"/>
    </xf>
    <xf numFmtId="38" fontId="0" fillId="0" borderId="15" xfId="2" applyFont="1" applyBorder="1" applyAlignment="1">
      <alignment horizontal="center" vertical="center" shrinkToFit="1"/>
    </xf>
    <xf numFmtId="38" fontId="0" fillId="0" borderId="78" xfId="2" applyFont="1" applyBorder="1" applyAlignment="1">
      <alignment horizontal="center" vertical="center" shrinkToFit="1"/>
    </xf>
    <xf numFmtId="38" fontId="0" fillId="0" borderId="63" xfId="2" applyFont="1" applyBorder="1" applyAlignment="1">
      <alignment horizontal="right" vertical="center" shrinkToFit="1"/>
    </xf>
    <xf numFmtId="38" fontId="0" fillId="0" borderId="39" xfId="2" applyFont="1" applyBorder="1" applyAlignment="1">
      <alignment horizontal="center" vertical="center" textRotation="255" shrinkToFit="1"/>
    </xf>
    <xf numFmtId="38" fontId="0" fillId="0" borderId="62" xfId="2" applyFont="1" applyBorder="1" applyAlignment="1">
      <alignment horizontal="center" vertical="center" textRotation="255" shrinkToFit="1"/>
    </xf>
    <xf numFmtId="38" fontId="0" fillId="0" borderId="43" xfId="2" applyFont="1" applyBorder="1" applyAlignment="1">
      <alignment horizontal="center" vertical="center" textRotation="255" shrinkToFit="1"/>
    </xf>
    <xf numFmtId="38" fontId="0" fillId="0" borderId="64" xfId="2" applyFont="1" applyBorder="1" applyAlignment="1">
      <alignment horizontal="right" vertical="center" shrinkToFit="1"/>
    </xf>
    <xf numFmtId="38" fontId="0" fillId="0" borderId="53" xfId="2" applyFont="1" applyBorder="1" applyAlignment="1">
      <alignment horizontal="center" vertical="center" textRotation="255" shrinkToFit="1"/>
    </xf>
    <xf numFmtId="38" fontId="0" fillId="0" borderId="83" xfId="2" applyFont="1" applyBorder="1" applyAlignment="1">
      <alignment horizontal="center" vertical="center" shrinkToFit="1"/>
    </xf>
    <xf numFmtId="38" fontId="0" fillId="0" borderId="135" xfId="2" applyFont="1" applyBorder="1" applyAlignment="1">
      <alignment horizontal="center" vertical="center" shrinkToFit="1"/>
    </xf>
    <xf numFmtId="38" fontId="0" fillId="0" borderId="15" xfId="2" applyFont="1" applyBorder="1" applyAlignment="1">
      <alignment horizontal="right" vertical="center" shrinkToFit="1"/>
    </xf>
    <xf numFmtId="38" fontId="34" fillId="3" borderId="136" xfId="2" applyFont="1" applyFill="1" applyBorder="1" applyAlignment="1">
      <alignment horizontal="center" vertical="center" shrinkToFit="1"/>
    </xf>
    <xf numFmtId="38" fontId="34" fillId="3" borderId="90" xfId="2" applyFont="1" applyFill="1" applyBorder="1" applyAlignment="1">
      <alignment horizontal="center" vertical="center" shrinkToFit="1"/>
    </xf>
    <xf numFmtId="38" fontId="34" fillId="3" borderId="91" xfId="2" applyFont="1" applyFill="1" applyBorder="1" applyAlignment="1">
      <alignment horizontal="center" vertical="center" shrinkToFit="1"/>
    </xf>
    <xf numFmtId="38" fontId="34" fillId="3" borderId="40" xfId="2" applyFont="1" applyFill="1" applyBorder="1" applyAlignment="1">
      <alignment horizontal="center" vertical="center" shrinkToFit="1"/>
    </xf>
    <xf numFmtId="38" fontId="34" fillId="3" borderId="86" xfId="2" applyFont="1" applyFill="1" applyBorder="1" applyAlignment="1">
      <alignment horizontal="center" vertical="center" shrinkToFit="1"/>
    </xf>
    <xf numFmtId="38" fontId="34" fillId="3" borderId="131" xfId="2" applyFont="1" applyFill="1" applyBorder="1" applyAlignment="1">
      <alignment horizontal="center" vertical="center" shrinkToFit="1"/>
    </xf>
    <xf numFmtId="38" fontId="34" fillId="3" borderId="46" xfId="2" applyFont="1" applyFill="1" applyBorder="1" applyAlignment="1">
      <alignment horizontal="center" vertical="center" shrinkToFit="1"/>
    </xf>
    <xf numFmtId="38" fontId="34" fillId="3" borderId="81" xfId="2" applyFont="1" applyFill="1" applyBorder="1" applyAlignment="1">
      <alignment horizontal="center" vertical="center" shrinkToFit="1"/>
    </xf>
    <xf numFmtId="38" fontId="34" fillId="3" borderId="82" xfId="2" applyFont="1" applyFill="1" applyBorder="1" applyAlignment="1">
      <alignment horizontal="center" vertical="center" shrinkToFit="1"/>
    </xf>
    <xf numFmtId="38" fontId="34" fillId="3" borderId="134" xfId="2" applyFont="1" applyFill="1" applyBorder="1" applyAlignment="1">
      <alignment horizontal="center" vertical="center" shrinkToFit="1"/>
    </xf>
    <xf numFmtId="38" fontId="0" fillId="0" borderId="52" xfId="2" applyFont="1" applyBorder="1" applyAlignment="1">
      <alignment horizontal="center" vertical="center" shrinkToFit="1"/>
    </xf>
    <xf numFmtId="38" fontId="0" fillId="0" borderId="63" xfId="2" applyFont="1" applyBorder="1" applyAlignment="1">
      <alignment horizontal="right" vertical="center" shrinkToFit="1"/>
    </xf>
    <xf numFmtId="38" fontId="0" fillId="0" borderId="1" xfId="2" applyFont="1" applyBorder="1" applyAlignment="1">
      <alignment horizontal="center" vertical="center" shrinkToFit="1"/>
    </xf>
    <xf numFmtId="38" fontId="0" fillId="0" borderId="0" xfId="2" applyFont="1" applyBorder="1" applyAlignment="1">
      <alignment vertical="center" shrinkToFit="1"/>
    </xf>
    <xf numFmtId="38" fontId="0" fillId="0" borderId="136" xfId="2" applyFont="1" applyBorder="1" applyAlignment="1">
      <alignment horizontal="center" vertical="center" textRotation="255" shrinkToFit="1"/>
    </xf>
    <xf numFmtId="38" fontId="0" fillId="0" borderId="128" xfId="2" applyFont="1" applyBorder="1" applyAlignment="1">
      <alignment horizontal="center" vertical="center" textRotation="255" shrinkToFit="1"/>
    </xf>
    <xf numFmtId="38" fontId="34" fillId="0" borderId="128" xfId="2" applyFont="1" applyFill="1" applyBorder="1" applyAlignment="1">
      <alignment horizontal="center" vertical="center" shrinkToFit="1"/>
    </xf>
    <xf numFmtId="38" fontId="34" fillId="0" borderId="0" xfId="2" applyFont="1" applyFill="1" applyBorder="1" applyAlignment="1">
      <alignment horizontal="center" vertical="center" shrinkToFit="1"/>
    </xf>
    <xf numFmtId="38" fontId="34" fillId="0" borderId="129" xfId="2" applyFont="1" applyFill="1" applyBorder="1" applyAlignment="1">
      <alignment horizontal="right" vertical="center" shrinkToFit="1"/>
    </xf>
    <xf numFmtId="38" fontId="0" fillId="0" borderId="128" xfId="2" applyFont="1" applyBorder="1" applyAlignment="1">
      <alignment vertical="center" shrinkToFit="1"/>
    </xf>
    <xf numFmtId="38" fontId="0" fillId="0" borderId="129" xfId="2" applyFont="1" applyBorder="1" applyAlignment="1">
      <alignment horizontal="right" vertical="center" shrinkToFit="1"/>
    </xf>
    <xf numFmtId="38" fontId="0" fillId="0" borderId="52" xfId="2" applyFont="1" applyBorder="1" applyAlignment="1">
      <alignment horizontal="center" vertical="center" shrinkToFit="1"/>
    </xf>
    <xf numFmtId="38" fontId="35" fillId="3" borderId="136" xfId="2" applyFont="1" applyFill="1" applyBorder="1" applyAlignment="1">
      <alignment horizontal="center" vertical="center" shrinkToFit="1"/>
    </xf>
    <xf numFmtId="38" fontId="35" fillId="3" borderId="90" xfId="2" applyFont="1" applyFill="1" applyBorder="1" applyAlignment="1">
      <alignment horizontal="center" vertical="center" shrinkToFit="1"/>
    </xf>
    <xf numFmtId="38" fontId="35" fillId="3" borderId="91" xfId="2" applyFont="1" applyFill="1" applyBorder="1" applyAlignment="1">
      <alignment horizontal="center" vertical="center" shrinkToFit="1"/>
    </xf>
    <xf numFmtId="38" fontId="35" fillId="3" borderId="40" xfId="2" applyFont="1" applyFill="1" applyBorder="1" applyAlignment="1">
      <alignment horizontal="center" vertical="center" shrinkToFit="1"/>
    </xf>
    <xf numFmtId="38" fontId="35" fillId="3" borderId="86" xfId="2" applyFont="1" applyFill="1" applyBorder="1" applyAlignment="1">
      <alignment horizontal="center" vertical="center" shrinkToFit="1"/>
    </xf>
    <xf numFmtId="38" fontId="35" fillId="3" borderId="128" xfId="2" applyFont="1" applyFill="1" applyBorder="1" applyAlignment="1">
      <alignment horizontal="center" vertical="center" shrinkToFit="1"/>
    </xf>
    <xf numFmtId="38" fontId="35" fillId="3" borderId="0" xfId="2" applyFont="1" applyFill="1" applyBorder="1" applyAlignment="1">
      <alignment horizontal="center" vertical="center" shrinkToFit="1"/>
    </xf>
    <xf numFmtId="38" fontId="35" fillId="3" borderId="92" xfId="2" applyFont="1" applyFill="1" applyBorder="1" applyAlignment="1">
      <alignment horizontal="center" vertical="center" shrinkToFit="1"/>
    </xf>
    <xf numFmtId="38" fontId="35" fillId="3" borderId="41" xfId="2" applyFont="1" applyFill="1" applyBorder="1" applyAlignment="1">
      <alignment horizontal="center" vertical="center" shrinkToFit="1"/>
    </xf>
    <xf numFmtId="38" fontId="35" fillId="3" borderId="129" xfId="2" applyFont="1" applyFill="1" applyBorder="1" applyAlignment="1">
      <alignment horizontal="center" vertical="center" shrinkToFit="1"/>
    </xf>
    <xf numFmtId="38" fontId="0" fillId="0" borderId="5" xfId="2" applyFont="1" applyBorder="1" applyAlignment="1">
      <alignment horizontal="center" vertical="center" shrinkToFit="1"/>
    </xf>
    <xf numFmtId="38" fontId="0" fillId="0" borderId="4" xfId="2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38" fontId="0" fillId="0" borderId="124" xfId="2" applyFont="1" applyBorder="1" applyAlignment="1">
      <alignment horizontal="right" vertical="center" shrinkToFit="1"/>
    </xf>
    <xf numFmtId="38" fontId="35" fillId="3" borderId="22" xfId="2" applyFont="1" applyFill="1" applyBorder="1" applyAlignment="1">
      <alignment horizontal="center" vertical="center" shrinkToFit="1"/>
    </xf>
    <xf numFmtId="38" fontId="35" fillId="3" borderId="125" xfId="2" applyFont="1" applyFill="1" applyBorder="1" applyAlignment="1">
      <alignment horizontal="center" vertical="center" shrinkToFit="1"/>
    </xf>
    <xf numFmtId="38" fontId="35" fillId="3" borderId="137" xfId="2" applyFont="1" applyFill="1" applyBorder="1" applyAlignment="1">
      <alignment horizontal="center" vertical="center" shrinkToFit="1"/>
    </xf>
    <xf numFmtId="38" fontId="35" fillId="3" borderId="121" xfId="2" applyFont="1" applyFill="1" applyBorder="1" applyAlignment="1">
      <alignment horizontal="center" vertical="center" shrinkToFit="1"/>
    </xf>
    <xf numFmtId="38" fontId="35" fillId="3" borderId="104" xfId="2" applyFont="1" applyFill="1" applyBorder="1" applyAlignment="1">
      <alignment horizontal="center" vertical="center" shrinkToFit="1"/>
    </xf>
    <xf numFmtId="0" fontId="36" fillId="0" borderId="0" xfId="0" applyFont="1" applyAlignment="1">
      <alignment horizontal="center" vertical="center"/>
    </xf>
    <xf numFmtId="0" fontId="0" fillId="0" borderId="46" xfId="0" applyBorder="1" applyAlignment="1">
      <alignment horizontal="right" vertical="center"/>
    </xf>
    <xf numFmtId="0" fontId="0" fillId="0" borderId="46" xfId="0" applyFont="1" applyBorder="1" applyAlignment="1">
      <alignment horizontal="right" vertical="center"/>
    </xf>
    <xf numFmtId="0" fontId="37" fillId="0" borderId="39" xfId="0" applyFont="1" applyBorder="1" applyAlignment="1">
      <alignment horizontal="center" vertical="center" textRotation="255"/>
    </xf>
    <xf numFmtId="0" fontId="37" fillId="0" borderId="39" xfId="0" applyFont="1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0" fillId="0" borderId="39" xfId="0" applyFont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textRotation="255"/>
    </xf>
    <xf numFmtId="0" fontId="37" fillId="0" borderId="43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0" fillId="0" borderId="43" xfId="0" applyFont="1" applyBorder="1" applyAlignment="1">
      <alignment horizontal="center" vertical="center" wrapText="1"/>
    </xf>
    <xf numFmtId="38" fontId="37" fillId="0" borderId="138" xfId="2" applyFont="1" applyBorder="1" applyAlignment="1">
      <alignment horizontal="center" vertical="center"/>
    </xf>
    <xf numFmtId="0" fontId="30" fillId="0" borderId="138" xfId="0" applyFont="1" applyBorder="1">
      <alignment vertical="center"/>
    </xf>
    <xf numFmtId="38" fontId="30" fillId="0" borderId="138" xfId="2" applyFont="1" applyBorder="1">
      <alignment vertical="center"/>
    </xf>
    <xf numFmtId="38" fontId="37" fillId="0" borderId="138" xfId="2" applyFont="1" applyBorder="1">
      <alignment vertical="center"/>
    </xf>
    <xf numFmtId="0" fontId="37" fillId="0" borderId="62" xfId="0" applyFont="1" applyBorder="1" applyAlignment="1">
      <alignment horizontal="center" vertical="center" textRotation="255"/>
    </xf>
    <xf numFmtId="0" fontId="37" fillId="0" borderId="43" xfId="0" applyFont="1" applyBorder="1" applyAlignment="1">
      <alignment horizontal="center" vertical="center"/>
    </xf>
    <xf numFmtId="176" fontId="30" fillId="0" borderId="43" xfId="1" applyNumberFormat="1" applyFont="1" applyBorder="1">
      <alignment vertical="center"/>
    </xf>
    <xf numFmtId="0" fontId="30" fillId="0" borderId="43" xfId="0" applyFont="1" applyBorder="1">
      <alignment vertical="center"/>
    </xf>
    <xf numFmtId="176" fontId="37" fillId="0" borderId="43" xfId="1" applyNumberFormat="1" applyFont="1" applyBorder="1">
      <alignment vertical="center"/>
    </xf>
    <xf numFmtId="38" fontId="37" fillId="0" borderId="139" xfId="2" applyFont="1" applyBorder="1" applyAlignment="1">
      <alignment horizontal="center" vertical="center"/>
    </xf>
    <xf numFmtId="176" fontId="30" fillId="0" borderId="139" xfId="1" applyNumberFormat="1" applyFont="1" applyBorder="1">
      <alignment vertical="center"/>
    </xf>
    <xf numFmtId="38" fontId="30" fillId="0" borderId="139" xfId="2" applyFont="1" applyBorder="1">
      <alignment vertical="center"/>
    </xf>
    <xf numFmtId="38" fontId="37" fillId="0" borderId="139" xfId="2" applyFont="1" applyBorder="1">
      <alignment vertical="center"/>
    </xf>
    <xf numFmtId="38" fontId="38" fillId="0" borderId="43" xfId="2" applyFont="1" applyBorder="1" applyAlignment="1">
      <alignment horizontal="center" vertical="center" shrinkToFit="1"/>
    </xf>
    <xf numFmtId="38" fontId="30" fillId="0" borderId="43" xfId="2" applyFont="1" applyBorder="1">
      <alignment vertical="center"/>
    </xf>
    <xf numFmtId="38" fontId="30" fillId="0" borderId="140" xfId="2" applyFont="1" applyBorder="1">
      <alignment vertical="center"/>
    </xf>
    <xf numFmtId="38" fontId="37" fillId="0" borderId="43" xfId="2" applyFont="1" applyBorder="1">
      <alignment vertical="center"/>
    </xf>
    <xf numFmtId="0" fontId="30" fillId="0" borderId="62" xfId="0" applyFont="1" applyBorder="1" applyAlignment="1">
      <alignment horizontal="center" vertical="center" textRotation="255"/>
    </xf>
    <xf numFmtId="0" fontId="37" fillId="0" borderId="141" xfId="0" applyFont="1" applyBorder="1" applyAlignment="1">
      <alignment horizontal="center" vertical="center"/>
    </xf>
    <xf numFmtId="0" fontId="30" fillId="0" borderId="141" xfId="0" applyFont="1" applyBorder="1">
      <alignment vertical="center"/>
    </xf>
    <xf numFmtId="38" fontId="37" fillId="0" borderId="141" xfId="2" applyFont="1" applyBorder="1" applyAlignment="1">
      <alignment horizontal="center" vertical="center"/>
    </xf>
    <xf numFmtId="0" fontId="30" fillId="0" borderId="139" xfId="0" applyFont="1" applyBorder="1">
      <alignment vertical="center"/>
    </xf>
    <xf numFmtId="38" fontId="30" fillId="0" borderId="141" xfId="2" applyFont="1" applyBorder="1">
      <alignment vertical="center"/>
    </xf>
    <xf numFmtId="0" fontId="30" fillId="0" borderId="43" xfId="0" applyFont="1" applyBorder="1" applyAlignment="1">
      <alignment horizontal="center" vertical="center" textRotation="255"/>
    </xf>
    <xf numFmtId="38" fontId="38" fillId="0" borderId="62" xfId="2" applyFont="1" applyBorder="1" applyAlignment="1">
      <alignment horizontal="center" vertical="center" shrinkToFit="1"/>
    </xf>
    <xf numFmtId="38" fontId="30" fillId="0" borderId="62" xfId="2" applyFont="1" applyBorder="1">
      <alignment vertical="center"/>
    </xf>
    <xf numFmtId="0" fontId="37" fillId="0" borderId="138" xfId="0" applyFont="1" applyBorder="1" applyAlignment="1">
      <alignment horizontal="center" vertical="center"/>
    </xf>
    <xf numFmtId="176" fontId="30" fillId="0" borderId="138" xfId="1" applyNumberFormat="1" applyFont="1" applyBorder="1">
      <alignment vertical="center"/>
    </xf>
    <xf numFmtId="0" fontId="38" fillId="0" borderId="62" xfId="1" applyNumberFormat="1" applyFont="1" applyBorder="1" applyAlignment="1">
      <alignment horizontal="center" vertical="center" shrinkToFit="1"/>
    </xf>
    <xf numFmtId="38" fontId="30" fillId="0" borderId="142" xfId="2" applyFont="1" applyBorder="1">
      <alignment vertical="center"/>
    </xf>
    <xf numFmtId="0" fontId="30" fillId="0" borderId="62" xfId="1" applyNumberFormat="1" applyFont="1" applyBorder="1">
      <alignment vertical="center"/>
    </xf>
    <xf numFmtId="0" fontId="37" fillId="0" borderId="61" xfId="0" applyFont="1" applyBorder="1" applyAlignment="1">
      <alignment horizontal="center" vertical="center" textRotation="255"/>
    </xf>
    <xf numFmtId="0" fontId="37" fillId="0" borderId="143" xfId="0" applyFont="1" applyBorder="1" applyAlignment="1">
      <alignment horizontal="center" vertical="center"/>
    </xf>
    <xf numFmtId="38" fontId="30" fillId="0" borderId="143" xfId="2" applyFont="1" applyBorder="1">
      <alignment vertical="center"/>
    </xf>
    <xf numFmtId="176" fontId="30" fillId="0" borderId="143" xfId="1" applyNumberFormat="1" applyFont="1" applyBorder="1">
      <alignment vertical="center"/>
    </xf>
    <xf numFmtId="0" fontId="37" fillId="0" borderId="50" xfId="0" applyFont="1" applyBorder="1" applyAlignment="1">
      <alignment horizontal="center" vertical="center" textRotation="255"/>
    </xf>
    <xf numFmtId="0" fontId="38" fillId="0" borderId="142" xfId="1" applyNumberFormat="1" applyFont="1" applyBorder="1" applyAlignment="1">
      <alignment horizontal="center" vertical="center" shrinkToFit="1"/>
    </xf>
    <xf numFmtId="38" fontId="30" fillId="0" borderId="50" xfId="2" applyFont="1" applyBorder="1">
      <alignment vertical="center"/>
    </xf>
    <xf numFmtId="0" fontId="37" fillId="0" borderId="50" xfId="1" applyNumberFormat="1" applyFont="1" applyBorder="1">
      <alignment vertical="center"/>
    </xf>
    <xf numFmtId="0" fontId="37" fillId="0" borderId="62" xfId="0" applyFont="1" applyBorder="1" applyAlignment="1">
      <alignment horizontal="center" vertical="center" textRotation="255" wrapText="1"/>
    </xf>
    <xf numFmtId="38" fontId="30" fillId="4" borderId="141" xfId="2" applyFont="1" applyFill="1" applyBorder="1">
      <alignment vertical="center"/>
    </xf>
    <xf numFmtId="0" fontId="37" fillId="0" borderId="141" xfId="0" applyFont="1" applyBorder="1">
      <alignment vertical="center"/>
    </xf>
    <xf numFmtId="0" fontId="37" fillId="0" borderId="43" xfId="0" applyFont="1" applyBorder="1">
      <alignment vertical="center"/>
    </xf>
    <xf numFmtId="38" fontId="30" fillId="4" borderId="138" xfId="2" applyFont="1" applyFill="1" applyBorder="1">
      <alignment vertical="center"/>
    </xf>
    <xf numFmtId="0" fontId="37" fillId="0" borderId="138" xfId="0" applyFont="1" applyBorder="1">
      <alignment vertical="center"/>
    </xf>
    <xf numFmtId="0" fontId="37" fillId="0" borderId="139" xfId="0" applyFont="1" applyBorder="1">
      <alignment vertical="center"/>
    </xf>
    <xf numFmtId="0" fontId="37" fillId="0" borderId="43" xfId="0" applyFont="1" applyBorder="1" applyAlignment="1">
      <alignment horizontal="center" vertical="center" textRotation="255" wrapText="1"/>
    </xf>
    <xf numFmtId="0" fontId="38" fillId="0" borderId="140" xfId="1" applyNumberFormat="1" applyFont="1" applyBorder="1" applyAlignment="1">
      <alignment horizontal="center" vertical="center" shrinkToFit="1"/>
    </xf>
    <xf numFmtId="38" fontId="30" fillId="4" borderId="43" xfId="2" applyFont="1" applyFill="1" applyBorder="1">
      <alignment vertical="center"/>
    </xf>
    <xf numFmtId="0" fontId="37" fillId="0" borderId="43" xfId="1" applyNumberFormat="1" applyFont="1" applyBorder="1">
      <alignment vertical="center"/>
    </xf>
    <xf numFmtId="0" fontId="37" fillId="0" borderId="0" xfId="0" applyFont="1" applyBorder="1" applyAlignment="1">
      <alignment horizontal="center" vertical="center" textRotation="255" wrapText="1"/>
    </xf>
    <xf numFmtId="0" fontId="30" fillId="0" borderId="90" xfId="1" applyNumberFormat="1" applyFont="1" applyBorder="1" applyAlignment="1">
      <alignment horizontal="left" vertical="center"/>
    </xf>
    <xf numFmtId="1" fontId="30" fillId="0" borderId="0" xfId="1" applyNumberFormat="1" applyFont="1" applyBorder="1">
      <alignment vertical="center"/>
    </xf>
    <xf numFmtId="1" fontId="30" fillId="0" borderId="90" xfId="1" applyNumberFormat="1" applyFont="1" applyBorder="1">
      <alignment vertical="center"/>
    </xf>
    <xf numFmtId="1" fontId="30" fillId="0" borderId="90" xfId="1" applyNumberFormat="1" applyFont="1" applyFill="1" applyBorder="1">
      <alignment vertical="center"/>
    </xf>
    <xf numFmtId="0" fontId="37" fillId="0" borderId="90" xfId="1" applyNumberFormat="1" applyFont="1" applyBorder="1">
      <alignment vertical="center"/>
    </xf>
    <xf numFmtId="0" fontId="37" fillId="0" borderId="0" xfId="0" applyFont="1" applyAlignment="1">
      <alignment vertical="center" textRotation="255"/>
    </xf>
    <xf numFmtId="0" fontId="37" fillId="0" borderId="0" xfId="0" applyFont="1">
      <alignment vertical="center"/>
    </xf>
    <xf numFmtId="0" fontId="30" fillId="0" borderId="0" xfId="0" applyFont="1">
      <alignment vertical="center"/>
    </xf>
    <xf numFmtId="38" fontId="32" fillId="0" borderId="0" xfId="2" applyFont="1" applyAlignment="1">
      <alignment vertical="center" shrinkToFit="1"/>
    </xf>
    <xf numFmtId="0" fontId="30" fillId="0" borderId="46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0" fillId="0" borderId="1" xfId="0" applyFont="1" applyBorder="1" applyAlignment="1">
      <alignment horizontal="center" vertical="center" shrinkToFit="1"/>
    </xf>
    <xf numFmtId="38" fontId="30" fillId="0" borderId="1" xfId="2" applyFont="1" applyBorder="1" applyAlignment="1">
      <alignment horizontal="right" vertical="center"/>
    </xf>
    <xf numFmtId="176" fontId="30" fillId="0" borderId="1" xfId="1" applyNumberFormat="1" applyFont="1" applyBorder="1">
      <alignment vertical="center"/>
    </xf>
    <xf numFmtId="38" fontId="30" fillId="0" borderId="1" xfId="2" applyFont="1" applyBorder="1">
      <alignment vertical="center"/>
    </xf>
  </cellXfs>
  <cellStyles count="4">
    <cellStyle name="パーセント" xfId="1" builtinId="5"/>
    <cellStyle name="桁区切り" xfId="2" builtinId="6"/>
    <cellStyle name="標準" xfId="0" builtinId="0"/>
    <cellStyle name="標準 2" xfId="3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medium">
          <color indexed="64"/>
        </left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hair">
          <color indexed="64"/>
        </right>
        <top style="hair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medium">
          <color indexed="64"/>
        </right>
        <top style="hair">
          <color indexed="64"/>
        </top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minor"/>
      </font>
      <fill>
        <patternFill patternType="none">
          <fgColor rgb="FF000000"/>
          <bgColor auto="1"/>
        </patternFill>
      </fill>
      <alignment horizontal="right" vertical="center" textRotation="0" wrapText="0" indent="0" justifyLastLine="0" shrinkToFit="1" readingOrder="0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390525</xdr:colOff>
      <xdr:row>0</xdr:row>
      <xdr:rowOff>104775</xdr:rowOff>
    </xdr:from>
    <xdr:to>
      <xdr:col>14</xdr:col>
      <xdr:colOff>533400</xdr:colOff>
      <xdr:row>1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E3780F6D-B5DC-4A79-A3BD-459DBDA0A9F0}"/>
            </a:ext>
          </a:extLst>
        </xdr:cNvPr>
        <xdr:cNvSpPr txBox="1"/>
      </xdr:nvSpPr>
      <xdr:spPr>
        <a:xfrm>
          <a:off x="8763000" y="104775"/>
          <a:ext cx="8001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+mj-ea"/>
              <a:ea typeface="+mj-ea"/>
            </a:rPr>
            <a:t>　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資料 ３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3" name="テーブル91518253233" displayName="テーブル91518253233" ref="B19:O25" totalsRowShown="0" headerRowDxfId="17" dataDxfId="15" headerRowBorderDxfId="16" tableBorderDxfId="14" dataCellStyle="桁区切り">
  <tableColumns count="14">
    <tableColumn id="1" name="令和２年度" dataDxfId="13"/>
    <tableColumn id="2" name="4月" dataDxfId="12" dataCellStyle="桁区切り"/>
    <tableColumn id="3" name="5月" dataDxfId="11" dataCellStyle="桁区切り"/>
    <tableColumn id="4" name="6月" dataDxfId="10" dataCellStyle="桁区切り"/>
    <tableColumn id="5" name="7月" dataDxfId="9" dataCellStyle="桁区切り"/>
    <tableColumn id="6" name="8月" dataDxfId="8" dataCellStyle="桁区切り"/>
    <tableColumn id="7" name="9月" dataDxfId="7" dataCellStyle="桁区切り"/>
    <tableColumn id="8" name="10月" dataDxfId="6" dataCellStyle="桁区切り"/>
    <tableColumn id="9" name="11月" dataDxfId="5" dataCellStyle="桁区切り"/>
    <tableColumn id="10" name="12月" dataDxfId="4" dataCellStyle="桁区切り"/>
    <tableColumn id="11" name="1月" dataDxfId="3" dataCellStyle="桁区切り"/>
    <tableColumn id="12" name="2月" dataDxfId="2" dataCellStyle="桁区切り"/>
    <tableColumn id="13" name="3月" dataDxfId="1" dataCellStyle="桁区切り"/>
    <tableColumn id="14" name="合計" dataDxfId="0" dataCellStyle="桁区切り">
      <calculatedColumnFormula>SUM(C20:N20)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2"/>
  <sheetViews>
    <sheetView tabSelected="1" zoomScaleNormal="100" workbookViewId="0">
      <selection activeCell="A2" sqref="A2"/>
    </sheetView>
  </sheetViews>
  <sheetFormatPr defaultColWidth="7.25" defaultRowHeight="20.100000000000001" customHeight="1" x14ac:dyDescent="0.15"/>
  <cols>
    <col min="1" max="1" width="3.75" style="12" customWidth="1"/>
    <col min="2" max="2" width="11.25" style="248" customWidth="1"/>
    <col min="3" max="14" width="8.625" style="12" customWidth="1"/>
    <col min="15" max="15" width="9.25" style="12" customWidth="1"/>
    <col min="16" max="16384" width="7.25" style="12"/>
  </cols>
  <sheetData>
    <row r="1" spans="1:15" ht="20.100000000000001" customHeight="1" x14ac:dyDescent="0.15">
      <c r="A1" s="15" t="s">
        <v>229</v>
      </c>
    </row>
    <row r="2" spans="1:15" ht="20.100000000000001" customHeight="1" x14ac:dyDescent="0.15">
      <c r="A2" s="15"/>
    </row>
    <row r="3" spans="1:15" ht="18" customHeight="1" thickBot="1" x14ac:dyDescent="0.2">
      <c r="A3" s="8" t="s">
        <v>80</v>
      </c>
    </row>
    <row r="4" spans="1:15" ht="18" customHeight="1" x14ac:dyDescent="0.15">
      <c r="B4" s="249" t="s">
        <v>230</v>
      </c>
      <c r="C4" s="16" t="s">
        <v>60</v>
      </c>
      <c r="D4" s="16" t="s">
        <v>61</v>
      </c>
      <c r="E4" s="16" t="s">
        <v>62</v>
      </c>
      <c r="F4" s="16" t="s">
        <v>63</v>
      </c>
      <c r="G4" s="16" t="s">
        <v>64</v>
      </c>
      <c r="H4" s="16" t="s">
        <v>65</v>
      </c>
      <c r="I4" s="16" t="s">
        <v>66</v>
      </c>
      <c r="J4" s="16" t="s">
        <v>67</v>
      </c>
      <c r="K4" s="16" t="s">
        <v>68</v>
      </c>
      <c r="L4" s="16" t="s">
        <v>69</v>
      </c>
      <c r="M4" s="16" t="s">
        <v>70</v>
      </c>
      <c r="N4" s="22" t="s">
        <v>71</v>
      </c>
      <c r="O4" s="20" t="s">
        <v>0</v>
      </c>
    </row>
    <row r="5" spans="1:15" ht="18" customHeight="1" x14ac:dyDescent="0.15">
      <c r="B5" s="250" t="s">
        <v>79</v>
      </c>
      <c r="C5" s="13">
        <v>1573</v>
      </c>
      <c r="D5" s="13">
        <v>2599</v>
      </c>
      <c r="E5" s="13">
        <v>4517</v>
      </c>
      <c r="F5" s="13">
        <v>4621</v>
      </c>
      <c r="G5" s="13">
        <v>3727</v>
      </c>
      <c r="H5" s="13">
        <v>4515</v>
      </c>
      <c r="I5" s="13">
        <v>4528</v>
      </c>
      <c r="J5" s="13">
        <v>4709</v>
      </c>
      <c r="K5" s="13">
        <v>4733</v>
      </c>
      <c r="L5" s="13">
        <v>1772</v>
      </c>
      <c r="M5" s="13">
        <v>4272</v>
      </c>
      <c r="N5" s="23">
        <v>4856</v>
      </c>
      <c r="O5" s="21">
        <v>46422</v>
      </c>
    </row>
    <row r="6" spans="1:15" ht="18" customHeight="1" x14ac:dyDescent="0.15">
      <c r="B6" s="250" t="s">
        <v>81</v>
      </c>
      <c r="C6" s="13">
        <v>20</v>
      </c>
      <c r="D6" s="13">
        <v>1</v>
      </c>
      <c r="E6" s="13">
        <v>84</v>
      </c>
      <c r="F6" s="13">
        <v>110</v>
      </c>
      <c r="G6" s="13">
        <v>81</v>
      </c>
      <c r="H6" s="13">
        <v>82</v>
      </c>
      <c r="I6" s="13">
        <v>87</v>
      </c>
      <c r="J6" s="13">
        <v>106</v>
      </c>
      <c r="K6" s="13">
        <v>86</v>
      </c>
      <c r="L6" s="13">
        <v>10</v>
      </c>
      <c r="M6" s="13">
        <v>84</v>
      </c>
      <c r="N6" s="23">
        <v>93</v>
      </c>
      <c r="O6" s="21">
        <v>844</v>
      </c>
    </row>
    <row r="7" spans="1:15" ht="18" customHeight="1" x14ac:dyDescent="0.15">
      <c r="B7" s="250" t="s">
        <v>1</v>
      </c>
      <c r="C7" s="13">
        <v>7248</v>
      </c>
      <c r="D7" s="13">
        <v>13155</v>
      </c>
      <c r="E7" s="13">
        <v>19722</v>
      </c>
      <c r="F7" s="13">
        <v>20059</v>
      </c>
      <c r="G7" s="13">
        <v>15841</v>
      </c>
      <c r="H7" s="13">
        <v>19239</v>
      </c>
      <c r="I7" s="13">
        <v>19244</v>
      </c>
      <c r="J7" s="13">
        <v>20101</v>
      </c>
      <c r="K7" s="13">
        <v>20719</v>
      </c>
      <c r="L7" s="13">
        <v>8196</v>
      </c>
      <c r="M7" s="13">
        <v>18492</v>
      </c>
      <c r="N7" s="23">
        <v>20957</v>
      </c>
      <c r="O7" s="21">
        <v>203023</v>
      </c>
    </row>
    <row r="8" spans="1:15" ht="18" customHeight="1" x14ac:dyDescent="0.15">
      <c r="B8" s="251" t="s">
        <v>72</v>
      </c>
      <c r="C8" s="13">
        <f t="shared" ref="C8:N8" si="0">C5/C9</f>
        <v>224.71428571428572</v>
      </c>
      <c r="D8" s="13">
        <f t="shared" si="0"/>
        <v>185.64285714285714</v>
      </c>
      <c r="E8" s="13">
        <f t="shared" si="0"/>
        <v>173.73076923076923</v>
      </c>
      <c r="F8" s="13">
        <f t="shared" si="0"/>
        <v>171.14814814814815</v>
      </c>
      <c r="G8" s="13">
        <f t="shared" si="0"/>
        <v>162.04347826086956</v>
      </c>
      <c r="H8" s="13">
        <f t="shared" si="0"/>
        <v>173.65384615384616</v>
      </c>
      <c r="I8" s="13">
        <f t="shared" si="0"/>
        <v>174.15384615384616</v>
      </c>
      <c r="J8" s="13">
        <f t="shared" si="0"/>
        <v>188.36</v>
      </c>
      <c r="K8" s="13">
        <f t="shared" si="0"/>
        <v>197.20833333333334</v>
      </c>
      <c r="L8" s="13">
        <f t="shared" si="0"/>
        <v>354.4</v>
      </c>
      <c r="M8" s="13">
        <f t="shared" si="0"/>
        <v>170.88</v>
      </c>
      <c r="N8" s="13">
        <f t="shared" si="0"/>
        <v>179.85185185185185</v>
      </c>
      <c r="O8" s="29">
        <f>O5/O9</f>
        <v>182.04705882352943</v>
      </c>
    </row>
    <row r="9" spans="1:15" ht="18" customHeight="1" x14ac:dyDescent="0.15">
      <c r="B9" s="260" t="s">
        <v>73</v>
      </c>
      <c r="C9" s="261">
        <v>7</v>
      </c>
      <c r="D9" s="261">
        <v>14</v>
      </c>
      <c r="E9" s="261">
        <v>26</v>
      </c>
      <c r="F9" s="261">
        <v>27</v>
      </c>
      <c r="G9" s="261">
        <v>23</v>
      </c>
      <c r="H9" s="261">
        <v>26</v>
      </c>
      <c r="I9" s="261">
        <v>26</v>
      </c>
      <c r="J9" s="261">
        <v>25</v>
      </c>
      <c r="K9" s="261">
        <v>24</v>
      </c>
      <c r="L9" s="261">
        <v>5</v>
      </c>
      <c r="M9" s="261">
        <v>25</v>
      </c>
      <c r="N9" s="262">
        <v>27</v>
      </c>
      <c r="O9" s="263">
        <f>SUM(C9:N9)</f>
        <v>255</v>
      </c>
    </row>
    <row r="10" spans="1:15" ht="18" customHeight="1" thickBot="1" x14ac:dyDescent="0.2">
      <c r="B10" s="18" t="s">
        <v>177</v>
      </c>
      <c r="C10" s="257">
        <v>2467</v>
      </c>
      <c r="D10" s="257">
        <v>3953</v>
      </c>
      <c r="E10" s="257">
        <v>10554</v>
      </c>
      <c r="F10" s="257">
        <v>11743</v>
      </c>
      <c r="G10" s="257">
        <v>11390</v>
      </c>
      <c r="H10" s="257">
        <v>13842</v>
      </c>
      <c r="I10" s="257">
        <v>13025</v>
      </c>
      <c r="J10" s="257">
        <v>16041</v>
      </c>
      <c r="K10" s="257">
        <v>12431</v>
      </c>
      <c r="L10" s="257">
        <v>2352</v>
      </c>
      <c r="M10" s="257">
        <v>13299</v>
      </c>
      <c r="N10" s="258">
        <v>13701</v>
      </c>
      <c r="O10" s="259">
        <v>124798</v>
      </c>
    </row>
    <row r="11" spans="1:15" ht="15" customHeight="1" x14ac:dyDescent="0.15">
      <c r="B11" s="28" t="s">
        <v>86</v>
      </c>
    </row>
    <row r="12" spans="1:15" ht="15" customHeight="1" x14ac:dyDescent="0.15">
      <c r="B12" s="333" t="s">
        <v>246</v>
      </c>
      <c r="C12" s="333"/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333"/>
      <c r="O12" s="333"/>
    </row>
    <row r="13" spans="1:15" ht="7.5" customHeight="1" thickBot="1" x14ac:dyDescent="0.2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ht="18" customHeight="1" x14ac:dyDescent="0.15">
      <c r="B14" s="249" t="s">
        <v>224</v>
      </c>
      <c r="C14" s="16" t="s">
        <v>60</v>
      </c>
      <c r="D14" s="16" t="s">
        <v>61</v>
      </c>
      <c r="E14" s="16" t="s">
        <v>62</v>
      </c>
      <c r="F14" s="16" t="s">
        <v>63</v>
      </c>
      <c r="G14" s="16" t="s">
        <v>64</v>
      </c>
      <c r="H14" s="16" t="s">
        <v>65</v>
      </c>
      <c r="I14" s="16" t="s">
        <v>66</v>
      </c>
      <c r="J14" s="16" t="s">
        <v>67</v>
      </c>
      <c r="K14" s="16" t="s">
        <v>68</v>
      </c>
      <c r="L14" s="16" t="s">
        <v>69</v>
      </c>
      <c r="M14" s="16" t="s">
        <v>70</v>
      </c>
      <c r="N14" s="22" t="s">
        <v>71</v>
      </c>
      <c r="O14" s="20" t="s">
        <v>0</v>
      </c>
    </row>
    <row r="15" spans="1:15" ht="18" customHeight="1" x14ac:dyDescent="0.15">
      <c r="B15" s="250" t="s">
        <v>79</v>
      </c>
      <c r="C15" s="13">
        <v>5573</v>
      </c>
      <c r="D15" s="13">
        <v>5014</v>
      </c>
      <c r="E15" s="13">
        <v>5730</v>
      </c>
      <c r="F15" s="13">
        <v>5745</v>
      </c>
      <c r="G15" s="13">
        <v>6104</v>
      </c>
      <c r="H15" s="13">
        <v>4918</v>
      </c>
      <c r="I15" s="13">
        <v>5300</v>
      </c>
      <c r="J15" s="13">
        <v>5298</v>
      </c>
      <c r="K15" s="13">
        <v>5355</v>
      </c>
      <c r="L15" s="13">
        <v>5658</v>
      </c>
      <c r="M15" s="13">
        <v>6032</v>
      </c>
      <c r="N15" s="23">
        <v>5815</v>
      </c>
      <c r="O15" s="21">
        <v>66542</v>
      </c>
    </row>
    <row r="16" spans="1:15" ht="18" customHeight="1" x14ac:dyDescent="0.15">
      <c r="B16" s="250" t="s">
        <v>81</v>
      </c>
      <c r="C16" s="13">
        <v>169</v>
      </c>
      <c r="D16" s="13">
        <v>186</v>
      </c>
      <c r="E16" s="13">
        <v>187</v>
      </c>
      <c r="F16" s="13">
        <v>174</v>
      </c>
      <c r="G16" s="13">
        <v>270</v>
      </c>
      <c r="H16" s="13">
        <v>145</v>
      </c>
      <c r="I16" s="13">
        <v>154</v>
      </c>
      <c r="J16" s="13">
        <v>134</v>
      </c>
      <c r="K16" s="13">
        <v>129</v>
      </c>
      <c r="L16" s="13">
        <v>147</v>
      </c>
      <c r="M16" s="13">
        <v>164</v>
      </c>
      <c r="N16" s="23">
        <v>150</v>
      </c>
      <c r="O16" s="21">
        <v>2009</v>
      </c>
    </row>
    <row r="17" spans="1:15" ht="18" customHeight="1" x14ac:dyDescent="0.15">
      <c r="B17" s="250" t="s">
        <v>1</v>
      </c>
      <c r="C17" s="13">
        <v>21932</v>
      </c>
      <c r="D17" s="13">
        <v>19379</v>
      </c>
      <c r="E17" s="13">
        <v>22335</v>
      </c>
      <c r="F17" s="13">
        <v>22340</v>
      </c>
      <c r="G17" s="13">
        <v>23980</v>
      </c>
      <c r="H17" s="13">
        <v>19633</v>
      </c>
      <c r="I17" s="13">
        <v>20721</v>
      </c>
      <c r="J17" s="13">
        <v>20840</v>
      </c>
      <c r="K17" s="13">
        <v>21940</v>
      </c>
      <c r="L17" s="13">
        <v>22280</v>
      </c>
      <c r="M17" s="13">
        <v>24569</v>
      </c>
      <c r="N17" s="23">
        <v>27578</v>
      </c>
      <c r="O17" s="21">
        <v>267527</v>
      </c>
    </row>
    <row r="18" spans="1:15" ht="18" customHeight="1" x14ac:dyDescent="0.15">
      <c r="B18" s="251" t="s">
        <v>72</v>
      </c>
      <c r="C18" s="13">
        <f t="shared" ref="C18:N18" si="1">C15/C19</f>
        <v>214.34615384615384</v>
      </c>
      <c r="D18" s="13">
        <f t="shared" si="1"/>
        <v>192.84615384615384</v>
      </c>
      <c r="E18" s="13">
        <f t="shared" si="1"/>
        <v>220.38461538461539</v>
      </c>
      <c r="F18" s="13">
        <f t="shared" si="1"/>
        <v>212.77777777777777</v>
      </c>
      <c r="G18" s="13">
        <f t="shared" si="1"/>
        <v>203.46666666666667</v>
      </c>
      <c r="H18" s="13">
        <f t="shared" si="1"/>
        <v>213.82608695652175</v>
      </c>
      <c r="I18" s="13">
        <f t="shared" si="1"/>
        <v>203.84615384615384</v>
      </c>
      <c r="J18" s="13">
        <f t="shared" si="1"/>
        <v>203.76923076923077</v>
      </c>
      <c r="K18" s="13">
        <f t="shared" si="1"/>
        <v>223.125</v>
      </c>
      <c r="L18" s="13">
        <f t="shared" si="1"/>
        <v>235.75</v>
      </c>
      <c r="M18" s="13">
        <f t="shared" si="1"/>
        <v>241.28</v>
      </c>
      <c r="N18" s="13">
        <f t="shared" si="1"/>
        <v>215.37037037037038</v>
      </c>
      <c r="O18" s="29">
        <f>O15/O19</f>
        <v>214.65161290322581</v>
      </c>
    </row>
    <row r="19" spans="1:15" ht="18" customHeight="1" x14ac:dyDescent="0.15">
      <c r="B19" s="260" t="s">
        <v>73</v>
      </c>
      <c r="C19" s="261">
        <v>26</v>
      </c>
      <c r="D19" s="261">
        <v>26</v>
      </c>
      <c r="E19" s="261">
        <v>26</v>
      </c>
      <c r="F19" s="261">
        <v>27</v>
      </c>
      <c r="G19" s="261">
        <v>30</v>
      </c>
      <c r="H19" s="261">
        <v>23</v>
      </c>
      <c r="I19" s="261">
        <v>26</v>
      </c>
      <c r="J19" s="261">
        <v>26</v>
      </c>
      <c r="K19" s="261">
        <v>24</v>
      </c>
      <c r="L19" s="261">
        <v>24</v>
      </c>
      <c r="M19" s="261">
        <v>25</v>
      </c>
      <c r="N19" s="262">
        <v>27</v>
      </c>
      <c r="O19" s="263">
        <f>SUM(C19:N19)</f>
        <v>310</v>
      </c>
    </row>
    <row r="20" spans="1:15" ht="18" customHeight="1" thickBot="1" x14ac:dyDescent="0.2">
      <c r="B20" s="18" t="s">
        <v>177</v>
      </c>
      <c r="C20" s="257">
        <v>16692</v>
      </c>
      <c r="D20" s="257">
        <v>16605</v>
      </c>
      <c r="E20" s="257">
        <v>20213</v>
      </c>
      <c r="F20" s="257">
        <v>21842</v>
      </c>
      <c r="G20" s="257">
        <v>28579</v>
      </c>
      <c r="H20" s="257">
        <v>20382</v>
      </c>
      <c r="I20" s="257">
        <v>19904</v>
      </c>
      <c r="J20" s="257">
        <v>20866</v>
      </c>
      <c r="K20" s="257">
        <v>17302</v>
      </c>
      <c r="L20" s="257">
        <v>20098</v>
      </c>
      <c r="M20" s="257">
        <v>22973</v>
      </c>
      <c r="N20" s="258">
        <v>11057</v>
      </c>
      <c r="O20" s="259">
        <v>236513</v>
      </c>
    </row>
    <row r="21" spans="1:15" ht="18" customHeight="1" thickBot="1" x14ac:dyDescent="0.2">
      <c r="B21" s="332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</row>
    <row r="22" spans="1:15" ht="18" customHeight="1" x14ac:dyDescent="0.15">
      <c r="B22" s="249" t="s">
        <v>74</v>
      </c>
      <c r="C22" s="16" t="s">
        <v>60</v>
      </c>
      <c r="D22" s="16" t="s">
        <v>61</v>
      </c>
      <c r="E22" s="16" t="s">
        <v>62</v>
      </c>
      <c r="F22" s="16" t="s">
        <v>63</v>
      </c>
      <c r="G22" s="16" t="s">
        <v>64</v>
      </c>
      <c r="H22" s="16" t="s">
        <v>65</v>
      </c>
      <c r="I22" s="16" t="s">
        <v>66</v>
      </c>
      <c r="J22" s="16" t="s">
        <v>67</v>
      </c>
      <c r="K22" s="16" t="s">
        <v>68</v>
      </c>
      <c r="L22" s="16" t="s">
        <v>69</v>
      </c>
      <c r="M22" s="16" t="s">
        <v>70</v>
      </c>
      <c r="N22" s="22" t="s">
        <v>71</v>
      </c>
      <c r="O22" s="20" t="s">
        <v>0</v>
      </c>
    </row>
    <row r="23" spans="1:15" ht="18" customHeight="1" x14ac:dyDescent="0.15">
      <c r="B23" s="250" t="s">
        <v>79</v>
      </c>
      <c r="C23" s="14">
        <f t="shared" ref="C23:N23" si="2">C5-C15</f>
        <v>-4000</v>
      </c>
      <c r="D23" s="14">
        <f t="shared" si="2"/>
        <v>-2415</v>
      </c>
      <c r="E23" s="14">
        <f t="shared" si="2"/>
        <v>-1213</v>
      </c>
      <c r="F23" s="14">
        <f t="shared" si="2"/>
        <v>-1124</v>
      </c>
      <c r="G23" s="14">
        <f t="shared" si="2"/>
        <v>-2377</v>
      </c>
      <c r="H23" s="14">
        <f t="shared" si="2"/>
        <v>-403</v>
      </c>
      <c r="I23" s="14">
        <f t="shared" si="2"/>
        <v>-772</v>
      </c>
      <c r="J23" s="14">
        <f t="shared" si="2"/>
        <v>-589</v>
      </c>
      <c r="K23" s="14">
        <f t="shared" si="2"/>
        <v>-622</v>
      </c>
      <c r="L23" s="14">
        <f t="shared" si="2"/>
        <v>-3886</v>
      </c>
      <c r="M23" s="14">
        <f t="shared" si="2"/>
        <v>-1760</v>
      </c>
      <c r="N23" s="26">
        <f t="shared" si="2"/>
        <v>-959</v>
      </c>
      <c r="O23" s="24">
        <f>SUM(C23:N23)</f>
        <v>-20120</v>
      </c>
    </row>
    <row r="24" spans="1:15" ht="18" customHeight="1" x14ac:dyDescent="0.15">
      <c r="B24" s="250" t="s">
        <v>81</v>
      </c>
      <c r="C24" s="14">
        <f t="shared" ref="C24:N24" si="3">C6-C16</f>
        <v>-149</v>
      </c>
      <c r="D24" s="14">
        <f t="shared" si="3"/>
        <v>-185</v>
      </c>
      <c r="E24" s="14">
        <f t="shared" si="3"/>
        <v>-103</v>
      </c>
      <c r="F24" s="14">
        <f t="shared" si="3"/>
        <v>-64</v>
      </c>
      <c r="G24" s="14">
        <f t="shared" si="3"/>
        <v>-189</v>
      </c>
      <c r="H24" s="14">
        <f t="shared" si="3"/>
        <v>-63</v>
      </c>
      <c r="I24" s="14">
        <f t="shared" si="3"/>
        <v>-67</v>
      </c>
      <c r="J24" s="14">
        <f t="shared" si="3"/>
        <v>-28</v>
      </c>
      <c r="K24" s="14">
        <f t="shared" si="3"/>
        <v>-43</v>
      </c>
      <c r="L24" s="14">
        <f t="shared" si="3"/>
        <v>-137</v>
      </c>
      <c r="M24" s="14">
        <f t="shared" si="3"/>
        <v>-80</v>
      </c>
      <c r="N24" s="26">
        <f t="shared" si="3"/>
        <v>-57</v>
      </c>
      <c r="O24" s="24">
        <f>SUM(C24:N24)</f>
        <v>-1165</v>
      </c>
    </row>
    <row r="25" spans="1:15" ht="18" customHeight="1" thickBot="1" x14ac:dyDescent="0.2">
      <c r="B25" s="252" t="s">
        <v>1</v>
      </c>
      <c r="C25" s="17">
        <f t="shared" ref="C25:N25" si="4">C7-C17</f>
        <v>-14684</v>
      </c>
      <c r="D25" s="17">
        <f t="shared" si="4"/>
        <v>-6224</v>
      </c>
      <c r="E25" s="17">
        <f t="shared" si="4"/>
        <v>-2613</v>
      </c>
      <c r="F25" s="17">
        <f t="shared" si="4"/>
        <v>-2281</v>
      </c>
      <c r="G25" s="17">
        <f t="shared" si="4"/>
        <v>-8139</v>
      </c>
      <c r="H25" s="17">
        <f t="shared" si="4"/>
        <v>-394</v>
      </c>
      <c r="I25" s="17">
        <f t="shared" si="4"/>
        <v>-1477</v>
      </c>
      <c r="J25" s="17">
        <f t="shared" si="4"/>
        <v>-739</v>
      </c>
      <c r="K25" s="17">
        <f t="shared" si="4"/>
        <v>-1221</v>
      </c>
      <c r="L25" s="17">
        <f t="shared" si="4"/>
        <v>-14084</v>
      </c>
      <c r="M25" s="17">
        <f t="shared" si="4"/>
        <v>-6077</v>
      </c>
      <c r="N25" s="27">
        <f t="shared" si="4"/>
        <v>-6621</v>
      </c>
      <c r="O25" s="25">
        <f>SUM(C25:N25)</f>
        <v>-64554</v>
      </c>
    </row>
    <row r="26" spans="1:15" ht="18" customHeight="1" x14ac:dyDescent="0.15">
      <c r="A26" s="58"/>
      <c r="B26" s="253"/>
      <c r="C26" s="58"/>
      <c r="D26" s="58"/>
      <c r="E26" s="58"/>
      <c r="F26" s="58"/>
      <c r="G26" s="58"/>
      <c r="H26" s="58"/>
      <c r="I26" s="58"/>
    </row>
    <row r="27" spans="1:15" ht="18" customHeight="1" thickBot="1" x14ac:dyDescent="0.2">
      <c r="A27" s="279" t="s">
        <v>227</v>
      </c>
      <c r="B27" s="279"/>
      <c r="C27" s="279"/>
      <c r="D27" s="279"/>
      <c r="E27" s="1"/>
      <c r="F27" s="1"/>
      <c r="G27" s="1"/>
      <c r="H27" s="331" t="s">
        <v>228</v>
      </c>
      <c r="I27" s="331"/>
    </row>
    <row r="28" spans="1:15" ht="18" customHeight="1" x14ac:dyDescent="0.15">
      <c r="A28" s="59"/>
      <c r="B28" s="254" t="s">
        <v>2</v>
      </c>
      <c r="C28" s="35" t="s">
        <v>87</v>
      </c>
      <c r="D28" s="36" t="s">
        <v>88</v>
      </c>
      <c r="E28" s="36" t="s">
        <v>89</v>
      </c>
      <c r="F28" s="37" t="s">
        <v>109</v>
      </c>
      <c r="G28" s="38" t="s">
        <v>0</v>
      </c>
      <c r="H28" s="254" t="s">
        <v>2</v>
      </c>
      <c r="I28" s="35" t="s">
        <v>87</v>
      </c>
      <c r="J28" s="36" t="s">
        <v>88</v>
      </c>
      <c r="K28" s="36" t="s">
        <v>89</v>
      </c>
      <c r="L28" s="37" t="s">
        <v>109</v>
      </c>
      <c r="M28" s="38" t="s">
        <v>0</v>
      </c>
    </row>
    <row r="29" spans="1:15" ht="18" customHeight="1" x14ac:dyDescent="0.15">
      <c r="A29" s="59"/>
      <c r="B29" s="255" t="s">
        <v>231</v>
      </c>
      <c r="C29" s="39">
        <v>4260</v>
      </c>
      <c r="D29" s="39">
        <v>1392</v>
      </c>
      <c r="E29" s="40">
        <v>39344</v>
      </c>
      <c r="F29" s="41">
        <v>1426</v>
      </c>
      <c r="G29" s="42">
        <f>SUM(C29:F29)</f>
        <v>46422</v>
      </c>
      <c r="H29" s="255" t="s">
        <v>232</v>
      </c>
      <c r="I29" s="39">
        <v>25597</v>
      </c>
      <c r="J29" s="39">
        <v>5419</v>
      </c>
      <c r="K29" s="40">
        <v>165138</v>
      </c>
      <c r="L29" s="41">
        <v>6869</v>
      </c>
      <c r="M29" s="42">
        <f>SUM(I29:L29)</f>
        <v>203023</v>
      </c>
    </row>
    <row r="30" spans="1:15" ht="18" customHeight="1" thickBot="1" x14ac:dyDescent="0.2">
      <c r="A30" s="59"/>
      <c r="B30" s="255" t="s">
        <v>225</v>
      </c>
      <c r="C30" s="39">
        <v>7250</v>
      </c>
      <c r="D30" s="39">
        <v>2327</v>
      </c>
      <c r="E30" s="40">
        <v>54733</v>
      </c>
      <c r="F30" s="41">
        <v>2232</v>
      </c>
      <c r="G30" s="42">
        <f>SUM(C30:F30)</f>
        <v>66542</v>
      </c>
      <c r="H30" s="255" t="s">
        <v>225</v>
      </c>
      <c r="I30" s="39">
        <v>40024</v>
      </c>
      <c r="J30" s="39">
        <v>8292</v>
      </c>
      <c r="K30" s="40">
        <v>209244</v>
      </c>
      <c r="L30" s="41">
        <v>9967</v>
      </c>
      <c r="M30" s="42">
        <f>SUM(I30:L30)</f>
        <v>267527</v>
      </c>
    </row>
    <row r="31" spans="1:15" ht="18" customHeight="1" thickTop="1" thickBot="1" x14ac:dyDescent="0.2">
      <c r="A31" s="59"/>
      <c r="B31" s="256" t="s">
        <v>74</v>
      </c>
      <c r="C31" s="43">
        <f>C29-C30</f>
        <v>-2990</v>
      </c>
      <c r="D31" s="43">
        <f>D29-D30</f>
        <v>-935</v>
      </c>
      <c r="E31" s="43">
        <f>E29-E30</f>
        <v>-15389</v>
      </c>
      <c r="F31" s="43">
        <f>F29-F30</f>
        <v>-806</v>
      </c>
      <c r="G31" s="44">
        <f>SUM(G29-G30)</f>
        <v>-20120</v>
      </c>
      <c r="H31" s="256" t="s">
        <v>74</v>
      </c>
      <c r="I31" s="43">
        <f>I29-I30</f>
        <v>-14427</v>
      </c>
      <c r="J31" s="43">
        <f>J29-J30</f>
        <v>-2873</v>
      </c>
      <c r="K31" s="43">
        <f>K29-K30</f>
        <v>-44106</v>
      </c>
      <c r="L31" s="43">
        <f>L29-L30</f>
        <v>-3098</v>
      </c>
      <c r="M31" s="44">
        <f>SUM(M29-M30)</f>
        <v>-64504</v>
      </c>
    </row>
    <row r="32" spans="1:15" ht="20.100000000000001" customHeight="1" x14ac:dyDescent="0.15">
      <c r="A32" s="58"/>
      <c r="B32" s="253"/>
      <c r="C32" s="58"/>
      <c r="D32" s="58"/>
      <c r="E32" s="58"/>
      <c r="F32" s="58"/>
      <c r="G32" s="58"/>
      <c r="H32" s="58"/>
      <c r="I32" s="58"/>
    </row>
  </sheetData>
  <mergeCells count="3">
    <mergeCell ref="H27:I27"/>
    <mergeCell ref="B21:O21"/>
    <mergeCell ref="B12:O12"/>
  </mergeCells>
  <phoneticPr fontId="6"/>
  <pageMargins left="0.70866141732283472" right="0.70866141732283472" top="0.74803149606299213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3"/>
  <sheetViews>
    <sheetView zoomScaleNormal="100" workbookViewId="0">
      <selection activeCell="J24" sqref="J24"/>
    </sheetView>
  </sheetViews>
  <sheetFormatPr defaultRowHeight="17.100000000000001" customHeight="1" x14ac:dyDescent="0.15"/>
  <cols>
    <col min="1" max="1" width="2.75" style="19" customWidth="1"/>
    <col min="2" max="9" width="9.625" style="19" customWidth="1"/>
    <col min="10" max="10" width="11" style="19" customWidth="1"/>
    <col min="11" max="11" width="12.5" style="19" bestFit="1" customWidth="1"/>
    <col min="12" max="12" width="12.5" style="19" customWidth="1"/>
    <col min="13" max="13" width="11.75" style="19" customWidth="1"/>
    <col min="14" max="16384" width="9" style="19"/>
  </cols>
  <sheetData>
    <row r="1" spans="1:15" ht="17.100000000000001" customHeight="1" thickBot="1" x14ac:dyDescent="0.2">
      <c r="A1" s="341" t="s">
        <v>110</v>
      </c>
      <c r="B1" s="341"/>
      <c r="C1" s="341"/>
      <c r="D1" s="341"/>
      <c r="E1" s="341"/>
      <c r="F1" s="341"/>
      <c r="G1" s="341"/>
      <c r="H1" s="341"/>
      <c r="I1" s="341"/>
      <c r="J1" s="341"/>
      <c r="K1" s="62"/>
      <c r="L1" s="62"/>
      <c r="M1" s="62"/>
    </row>
    <row r="2" spans="1:15" ht="17.100000000000001" customHeight="1" thickBot="1" x14ac:dyDescent="0.2">
      <c r="A2" s="75"/>
      <c r="B2" s="54" t="s">
        <v>2</v>
      </c>
      <c r="C2" s="55" t="s">
        <v>90</v>
      </c>
      <c r="D2" s="56" t="s">
        <v>87</v>
      </c>
      <c r="E2" s="56" t="s">
        <v>88</v>
      </c>
      <c r="F2" s="56" t="s">
        <v>119</v>
      </c>
      <c r="G2" s="56" t="s">
        <v>120</v>
      </c>
      <c r="H2" s="57" t="s">
        <v>121</v>
      </c>
      <c r="I2" s="220" t="s">
        <v>0</v>
      </c>
      <c r="J2" s="217" t="s">
        <v>111</v>
      </c>
      <c r="K2" s="62"/>
      <c r="L2" s="62"/>
    </row>
    <row r="3" spans="1:15" ht="17.100000000000001" customHeight="1" thickTop="1" thickBot="1" x14ac:dyDescent="0.2">
      <c r="A3" s="75"/>
      <c r="B3" s="45" t="s">
        <v>233</v>
      </c>
      <c r="C3" s="46">
        <v>171</v>
      </c>
      <c r="D3" s="47">
        <v>1104</v>
      </c>
      <c r="E3" s="47">
        <v>1777</v>
      </c>
      <c r="F3" s="47">
        <v>15329</v>
      </c>
      <c r="G3" s="47">
        <v>2290</v>
      </c>
      <c r="H3" s="48">
        <v>3077</v>
      </c>
      <c r="I3" s="221">
        <f>SUM(C3:H3)</f>
        <v>23748</v>
      </c>
      <c r="J3" s="218">
        <v>97</v>
      </c>
      <c r="K3" s="62"/>
      <c r="L3" s="62"/>
    </row>
    <row r="4" spans="1:15" ht="17.100000000000001" customHeight="1" thickTop="1" thickBot="1" x14ac:dyDescent="0.2">
      <c r="A4" s="75"/>
      <c r="B4" s="45" t="s">
        <v>226</v>
      </c>
      <c r="C4" s="46">
        <v>228</v>
      </c>
      <c r="D4" s="47">
        <v>1216</v>
      </c>
      <c r="E4" s="47">
        <v>1815</v>
      </c>
      <c r="F4" s="47">
        <v>14621</v>
      </c>
      <c r="G4" s="47">
        <v>2267</v>
      </c>
      <c r="H4" s="48">
        <v>2766</v>
      </c>
      <c r="I4" s="221">
        <f>SUM(C4:H4)</f>
        <v>22913</v>
      </c>
      <c r="J4" s="218">
        <v>93</v>
      </c>
      <c r="K4" s="62"/>
      <c r="L4" s="62"/>
    </row>
    <row r="5" spans="1:15" ht="17.100000000000001" customHeight="1" thickTop="1" thickBot="1" x14ac:dyDescent="0.2">
      <c r="A5" s="75"/>
      <c r="B5" s="49" t="s">
        <v>74</v>
      </c>
      <c r="C5" s="50">
        <f t="shared" ref="C5:I5" si="0">SUM(C3-C4)</f>
        <v>-57</v>
      </c>
      <c r="D5" s="51">
        <f t="shared" si="0"/>
        <v>-112</v>
      </c>
      <c r="E5" s="51">
        <f t="shared" si="0"/>
        <v>-38</v>
      </c>
      <c r="F5" s="51">
        <f t="shared" si="0"/>
        <v>708</v>
      </c>
      <c r="G5" s="52">
        <f t="shared" si="0"/>
        <v>23</v>
      </c>
      <c r="H5" s="53">
        <f t="shared" si="0"/>
        <v>311</v>
      </c>
      <c r="I5" s="222">
        <f t="shared" si="0"/>
        <v>835</v>
      </c>
      <c r="J5" s="219">
        <f>SUM(J3-J4)</f>
        <v>4</v>
      </c>
      <c r="K5" s="62"/>
      <c r="L5" s="62"/>
    </row>
    <row r="6" spans="1:15" ht="12.75" customHeight="1" x14ac:dyDescent="0.15">
      <c r="A6" s="62"/>
      <c r="B6" s="63"/>
      <c r="C6" s="63"/>
      <c r="D6" s="63"/>
      <c r="E6" s="63"/>
      <c r="F6" s="63"/>
      <c r="G6" s="63"/>
      <c r="H6" s="63"/>
      <c r="I6" s="63"/>
      <c r="J6" s="63"/>
      <c r="K6" s="62"/>
      <c r="L6" s="62"/>
      <c r="M6" s="62"/>
    </row>
    <row r="7" spans="1:15" ht="17.100000000000001" customHeight="1" thickBot="1" x14ac:dyDescent="0.2">
      <c r="A7" s="342" t="s">
        <v>91</v>
      </c>
      <c r="B7" s="342"/>
      <c r="C7" s="342"/>
      <c r="D7" s="342"/>
      <c r="E7" s="342"/>
      <c r="F7" s="342"/>
      <c r="G7" s="342"/>
      <c r="H7" s="342"/>
      <c r="I7" s="342"/>
      <c r="J7" s="342"/>
      <c r="K7" s="62"/>
      <c r="L7" s="62"/>
      <c r="M7" s="62"/>
    </row>
    <row r="8" spans="1:15" ht="17.100000000000001" customHeight="1" x14ac:dyDescent="0.15">
      <c r="A8" s="75"/>
      <c r="B8" s="76" t="s">
        <v>92</v>
      </c>
      <c r="C8" s="77" t="s">
        <v>93</v>
      </c>
      <c r="D8" s="77" t="s">
        <v>94</v>
      </c>
      <c r="E8" s="77" t="s">
        <v>13</v>
      </c>
      <c r="F8" s="77" t="s">
        <v>95</v>
      </c>
      <c r="G8" s="184" t="s">
        <v>96</v>
      </c>
      <c r="H8" s="184" t="s">
        <v>221</v>
      </c>
      <c r="I8" s="274" t="s">
        <v>222</v>
      </c>
      <c r="J8" s="78" t="s">
        <v>0</v>
      </c>
      <c r="K8" s="79"/>
      <c r="L8" s="80"/>
      <c r="M8" s="63"/>
      <c r="N8" s="62"/>
      <c r="O8" s="62"/>
    </row>
    <row r="9" spans="1:15" ht="17.100000000000001" customHeight="1" thickBot="1" x14ac:dyDescent="0.2">
      <c r="A9" s="75"/>
      <c r="B9" s="81" t="s">
        <v>97</v>
      </c>
      <c r="C9" s="82">
        <v>114797</v>
      </c>
      <c r="D9" s="82">
        <v>69934</v>
      </c>
      <c r="E9" s="82">
        <v>1735</v>
      </c>
      <c r="F9" s="82">
        <v>13865</v>
      </c>
      <c r="G9" s="272">
        <v>2436</v>
      </c>
      <c r="H9" s="272">
        <v>25</v>
      </c>
      <c r="I9" s="275">
        <v>231</v>
      </c>
      <c r="J9" s="83">
        <f>SUM(C9:I9)</f>
        <v>203023</v>
      </c>
      <c r="K9" s="84"/>
      <c r="L9" s="84"/>
      <c r="M9" s="63"/>
      <c r="N9" s="62"/>
      <c r="O9" s="62"/>
    </row>
    <row r="10" spans="1:15" ht="17.100000000000001" customHeight="1" thickTop="1" thickBot="1" x14ac:dyDescent="0.2">
      <c r="A10" s="75"/>
      <c r="B10" s="85" t="s">
        <v>122</v>
      </c>
      <c r="C10" s="86">
        <f>C9/J9</f>
        <v>0.56543839860508416</v>
      </c>
      <c r="D10" s="86">
        <f>D9/J9</f>
        <v>0.34446343517729516</v>
      </c>
      <c r="E10" s="86">
        <f>E9/J9</f>
        <v>8.5458297828324876E-3</v>
      </c>
      <c r="F10" s="86">
        <f>F9/J9</f>
        <v>6.8292755008053277E-2</v>
      </c>
      <c r="G10" s="273">
        <f>G9/J9</f>
        <v>1.1998640548115239E-2</v>
      </c>
      <c r="H10" s="273">
        <f>H9/J9</f>
        <v>1.2313875767770154E-4</v>
      </c>
      <c r="I10" s="273">
        <f>I9/J9</f>
        <v>1.1378021209419622E-3</v>
      </c>
      <c r="J10" s="87">
        <f>SUM(C10:I10)</f>
        <v>1</v>
      </c>
      <c r="K10" s="88"/>
      <c r="L10" s="61"/>
      <c r="M10" s="64"/>
      <c r="N10" s="62"/>
      <c r="O10" s="62"/>
    </row>
    <row r="11" spans="1:15" ht="14.25" customHeight="1" x14ac:dyDescent="0.15">
      <c r="A11" s="62"/>
      <c r="B11" s="63"/>
      <c r="C11" s="63"/>
      <c r="D11" s="66"/>
      <c r="E11" s="63"/>
      <c r="F11" s="63"/>
      <c r="G11" s="63"/>
      <c r="H11" s="63"/>
      <c r="I11" s="63"/>
      <c r="J11" s="63"/>
      <c r="K11" s="62"/>
      <c r="L11" s="67"/>
      <c r="M11" s="67"/>
    </row>
    <row r="12" spans="1:15" ht="17.100000000000001" customHeight="1" thickBot="1" x14ac:dyDescent="0.2">
      <c r="A12" s="89" t="s">
        <v>113</v>
      </c>
      <c r="B12" s="89"/>
      <c r="C12" s="89"/>
      <c r="D12" s="89"/>
      <c r="E12" s="89"/>
      <c r="F12" s="89"/>
      <c r="G12" s="89"/>
      <c r="H12" s="89"/>
      <c r="I12" s="33"/>
      <c r="J12" s="33"/>
      <c r="K12" s="62"/>
      <c r="L12" s="67"/>
      <c r="M12" s="67"/>
    </row>
    <row r="13" spans="1:15" s="32" customFormat="1" ht="17.100000000000001" customHeight="1" x14ac:dyDescent="0.15">
      <c r="A13" s="90"/>
      <c r="B13" s="343"/>
      <c r="C13" s="344"/>
      <c r="D13" s="91" t="s">
        <v>4</v>
      </c>
      <c r="E13" s="92" t="s">
        <v>5</v>
      </c>
      <c r="F13" s="93" t="s">
        <v>111</v>
      </c>
      <c r="G13" s="293" t="s">
        <v>234</v>
      </c>
      <c r="H13" s="94" t="s">
        <v>0</v>
      </c>
      <c r="I13" s="95"/>
      <c r="J13" s="69"/>
      <c r="K13" s="69"/>
      <c r="L13" s="68"/>
      <c r="M13" s="70"/>
      <c r="N13" s="70"/>
    </row>
    <row r="14" spans="1:15" ht="17.100000000000001" customHeight="1" x14ac:dyDescent="0.15">
      <c r="A14" s="75"/>
      <c r="B14" s="335" t="s">
        <v>112</v>
      </c>
      <c r="C14" s="336"/>
      <c r="D14" s="96">
        <v>3903</v>
      </c>
      <c r="E14" s="97">
        <v>1684</v>
      </c>
      <c r="F14" s="97">
        <v>47</v>
      </c>
      <c r="G14" s="294">
        <v>26</v>
      </c>
      <c r="H14" s="98">
        <f>SUM(D14:G14)</f>
        <v>5660</v>
      </c>
      <c r="I14" s="84"/>
      <c r="J14" s="63"/>
      <c r="K14" s="63"/>
      <c r="L14" s="62"/>
      <c r="M14" s="63"/>
      <c r="N14" s="63"/>
    </row>
    <row r="15" spans="1:15" ht="17.100000000000001" customHeight="1" thickBot="1" x14ac:dyDescent="0.2">
      <c r="A15" s="75"/>
      <c r="B15" s="337" t="s">
        <v>1</v>
      </c>
      <c r="C15" s="338"/>
      <c r="D15" s="99">
        <v>145011</v>
      </c>
      <c r="E15" s="100">
        <v>51572</v>
      </c>
      <c r="F15" s="101">
        <v>6350</v>
      </c>
      <c r="G15" s="295">
        <v>90</v>
      </c>
      <c r="H15" s="98">
        <f>SUM(D15:G15)</f>
        <v>203023</v>
      </c>
      <c r="I15" s="84"/>
      <c r="J15" s="63"/>
      <c r="K15" s="63"/>
      <c r="L15" s="62"/>
      <c r="M15" s="63"/>
      <c r="N15" s="63"/>
    </row>
    <row r="16" spans="1:15" ht="17.100000000000001" customHeight="1" thickTop="1" thickBot="1" x14ac:dyDescent="0.2">
      <c r="A16" s="75"/>
      <c r="B16" s="351" t="s">
        <v>114</v>
      </c>
      <c r="C16" s="352"/>
      <c r="D16" s="102">
        <f>D15/D14</f>
        <v>37.15372790161414</v>
      </c>
      <c r="E16" s="102">
        <f>E15/E14</f>
        <v>30.624703087885987</v>
      </c>
      <c r="F16" s="103">
        <f>F15/F14</f>
        <v>135.10638297872342</v>
      </c>
      <c r="G16" s="103">
        <f>G15/G14</f>
        <v>3.4615384615384617</v>
      </c>
      <c r="H16" s="104">
        <f>H15/H14</f>
        <v>35.869787985865727</v>
      </c>
      <c r="I16" s="84"/>
      <c r="J16" s="63"/>
      <c r="K16" s="63"/>
      <c r="L16" s="62"/>
      <c r="M16" s="63"/>
      <c r="N16" s="63"/>
    </row>
    <row r="17" spans="1:14" ht="12.75" customHeight="1" x14ac:dyDescent="0.15">
      <c r="A17" s="62"/>
      <c r="B17" s="65"/>
      <c r="C17" s="65"/>
      <c r="D17" s="63"/>
      <c r="E17" s="63"/>
      <c r="F17" s="63"/>
      <c r="G17" s="63"/>
      <c r="H17" s="63"/>
      <c r="I17" s="63"/>
      <c r="J17" s="63"/>
      <c r="K17" s="62"/>
      <c r="L17" s="63"/>
      <c r="M17" s="63"/>
    </row>
    <row r="18" spans="1:14" ht="17.100000000000001" customHeight="1" thickBot="1" x14ac:dyDescent="0.2">
      <c r="A18" s="75" t="s">
        <v>75</v>
      </c>
      <c r="B18" s="75"/>
      <c r="C18" s="75"/>
      <c r="D18" s="75"/>
      <c r="E18" s="232"/>
      <c r="F18" s="232"/>
      <c r="G18" s="232"/>
      <c r="H18" s="232"/>
      <c r="I18" s="233"/>
      <c r="J18" s="62"/>
      <c r="K18" s="62"/>
      <c r="L18" s="62"/>
      <c r="M18" s="62"/>
    </row>
    <row r="19" spans="1:14" ht="17.100000000000001" customHeight="1" x14ac:dyDescent="0.15">
      <c r="A19" s="62"/>
      <c r="B19" s="349" t="s">
        <v>2</v>
      </c>
      <c r="C19" s="345" t="s">
        <v>7</v>
      </c>
      <c r="D19" s="346"/>
      <c r="E19" s="347" t="s">
        <v>10</v>
      </c>
      <c r="F19" s="348"/>
      <c r="G19" s="339" t="s">
        <v>98</v>
      </c>
      <c r="H19" s="340"/>
      <c r="I19" s="234"/>
      <c r="J19" s="72"/>
      <c r="K19" s="71"/>
      <c r="L19" s="67"/>
      <c r="M19" s="62"/>
    </row>
    <row r="20" spans="1:14" ht="17.100000000000001" customHeight="1" x14ac:dyDescent="0.15">
      <c r="A20" s="62"/>
      <c r="B20" s="350"/>
      <c r="C20" s="179" t="s">
        <v>8</v>
      </c>
      <c r="D20" s="180" t="s">
        <v>9</v>
      </c>
      <c r="E20" s="235" t="s">
        <v>8</v>
      </c>
      <c r="F20" s="236" t="s">
        <v>9</v>
      </c>
      <c r="G20" s="237" t="s">
        <v>82</v>
      </c>
      <c r="H20" s="238" t="s">
        <v>83</v>
      </c>
      <c r="I20" s="239"/>
      <c r="J20" s="67"/>
      <c r="K20" s="67"/>
      <c r="L20" s="334"/>
      <c r="M20" s="334"/>
    </row>
    <row r="21" spans="1:14" ht="17.100000000000001" customHeight="1" x14ac:dyDescent="0.15">
      <c r="A21" s="62"/>
      <c r="B21" s="278" t="s">
        <v>236</v>
      </c>
      <c r="C21" s="225">
        <v>26</v>
      </c>
      <c r="D21" s="226">
        <v>90</v>
      </c>
      <c r="E21" s="227">
        <v>20</v>
      </c>
      <c r="F21" s="226">
        <v>233</v>
      </c>
      <c r="G21" s="240">
        <v>119</v>
      </c>
      <c r="H21" s="241">
        <v>96490</v>
      </c>
      <c r="I21" s="239"/>
      <c r="J21" s="67"/>
      <c r="K21" s="67"/>
      <c r="L21" s="334"/>
      <c r="M21" s="334"/>
    </row>
    <row r="22" spans="1:14" ht="17.100000000000001" customHeight="1" thickBot="1" x14ac:dyDescent="0.2">
      <c r="A22" s="62"/>
      <c r="B22" s="281" t="s">
        <v>235</v>
      </c>
      <c r="C22" s="282">
        <v>30</v>
      </c>
      <c r="D22" s="283">
        <v>92</v>
      </c>
      <c r="E22" s="284">
        <v>39</v>
      </c>
      <c r="F22" s="283">
        <v>436</v>
      </c>
      <c r="G22" s="285">
        <v>184</v>
      </c>
      <c r="H22" s="286">
        <v>154620</v>
      </c>
      <c r="I22" s="242"/>
      <c r="J22" s="67"/>
      <c r="K22" s="67"/>
      <c r="L22" s="62"/>
      <c r="M22" s="73"/>
    </row>
    <row r="23" spans="1:14" ht="17.100000000000001" customHeight="1" x14ac:dyDescent="0.15">
      <c r="A23" s="62"/>
      <c r="B23" s="65"/>
      <c r="C23" s="63"/>
      <c r="D23" s="63"/>
      <c r="E23" s="64"/>
      <c r="F23" s="64"/>
      <c r="G23" s="239"/>
      <c r="H23" s="239"/>
      <c r="I23" s="243"/>
      <c r="J23" s="74"/>
      <c r="K23" s="74"/>
      <c r="L23" s="62"/>
      <c r="M23" s="73"/>
    </row>
    <row r="24" spans="1:14" ht="17.100000000000001" customHeight="1" thickBot="1" x14ac:dyDescent="0.2">
      <c r="A24" s="75" t="s">
        <v>76</v>
      </c>
      <c r="B24" s="75"/>
      <c r="C24" s="75"/>
      <c r="D24" s="75"/>
      <c r="E24" s="232"/>
      <c r="F24" s="233"/>
      <c r="G24" s="233"/>
      <c r="H24" s="233"/>
      <c r="I24" s="233"/>
      <c r="J24" s="62"/>
      <c r="K24" s="62"/>
      <c r="L24" s="62"/>
      <c r="M24" s="62"/>
    </row>
    <row r="25" spans="1:14" ht="17.100000000000001" customHeight="1" x14ac:dyDescent="0.15">
      <c r="A25" s="75"/>
      <c r="B25" s="277" t="s">
        <v>2</v>
      </c>
      <c r="C25" s="276" t="s">
        <v>11</v>
      </c>
      <c r="D25" s="182" t="s">
        <v>12</v>
      </c>
      <c r="E25" s="232"/>
      <c r="F25" s="233"/>
      <c r="G25" s="233"/>
      <c r="H25" s="233"/>
      <c r="I25" s="233"/>
      <c r="J25" s="62"/>
      <c r="K25" s="65"/>
      <c r="L25" s="65"/>
      <c r="M25" s="65"/>
    </row>
    <row r="26" spans="1:14" ht="17.100000000000001" customHeight="1" x14ac:dyDescent="0.15">
      <c r="A26" s="75"/>
      <c r="B26" s="278" t="s">
        <v>237</v>
      </c>
      <c r="C26" s="181">
        <v>613</v>
      </c>
      <c r="D26" s="183">
        <v>7443</v>
      </c>
      <c r="E26" s="75"/>
      <c r="F26" s="62"/>
      <c r="G26" s="62"/>
      <c r="H26" s="62"/>
      <c r="I26" s="62"/>
      <c r="J26" s="62"/>
      <c r="K26" s="65"/>
      <c r="L26" s="63"/>
      <c r="M26" s="63"/>
    </row>
    <row r="27" spans="1:14" ht="17.100000000000001" customHeight="1" thickBot="1" x14ac:dyDescent="0.2">
      <c r="A27" s="75"/>
      <c r="B27" s="281" t="s">
        <v>235</v>
      </c>
      <c r="C27" s="287">
        <v>1205</v>
      </c>
      <c r="D27" s="288">
        <v>6590</v>
      </c>
      <c r="E27" s="75"/>
      <c r="F27" s="62"/>
      <c r="G27" s="62"/>
      <c r="H27" s="62"/>
      <c r="I27" s="62"/>
      <c r="J27" s="62"/>
      <c r="K27" s="65"/>
      <c r="L27" s="63"/>
      <c r="M27" s="63"/>
    </row>
    <row r="28" spans="1:14" ht="17.100000000000001" customHeight="1" x14ac:dyDescent="0.1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</row>
    <row r="29" spans="1:14" ht="17.100000000000001" customHeight="1" thickBot="1" x14ac:dyDescent="0.2">
      <c r="A29" s="75" t="s">
        <v>77</v>
      </c>
      <c r="B29" s="75"/>
      <c r="C29" s="75"/>
      <c r="D29" s="75"/>
      <c r="E29" s="75"/>
      <c r="F29" s="75"/>
      <c r="G29" s="62"/>
      <c r="H29" s="75" t="s">
        <v>78</v>
      </c>
      <c r="I29" s="75"/>
      <c r="J29" s="75"/>
      <c r="K29" s="75"/>
      <c r="L29" s="62"/>
      <c r="M29" s="62"/>
    </row>
    <row r="30" spans="1:14" ht="17.100000000000001" customHeight="1" x14ac:dyDescent="0.15">
      <c r="A30" s="75"/>
      <c r="B30" s="318" t="s">
        <v>2</v>
      </c>
      <c r="C30" s="184" t="s">
        <v>3</v>
      </c>
      <c r="D30" s="316" t="s">
        <v>13</v>
      </c>
      <c r="E30" s="317" t="s">
        <v>14</v>
      </c>
      <c r="F30" s="185" t="s">
        <v>0</v>
      </c>
      <c r="G30" s="62"/>
      <c r="H30" s="326" t="s">
        <v>2</v>
      </c>
      <c r="I30" s="184" t="s">
        <v>6</v>
      </c>
      <c r="J30" s="297" t="s">
        <v>238</v>
      </c>
      <c r="K30" s="264" t="s">
        <v>178</v>
      </c>
      <c r="L30" s="75"/>
      <c r="M30" s="62"/>
      <c r="N30" s="65"/>
    </row>
    <row r="31" spans="1:14" ht="17.100000000000001" customHeight="1" x14ac:dyDescent="0.15">
      <c r="A31" s="75"/>
      <c r="B31" s="319" t="s">
        <v>237</v>
      </c>
      <c r="C31" s="186">
        <v>1238</v>
      </c>
      <c r="D31" s="187">
        <v>69</v>
      </c>
      <c r="E31" s="188">
        <v>554</v>
      </c>
      <c r="F31" s="189">
        <f>SUM(C31:E31)</f>
        <v>1861</v>
      </c>
      <c r="G31" s="62"/>
      <c r="H31" s="327" t="s">
        <v>237</v>
      </c>
      <c r="I31" s="97">
        <v>8569</v>
      </c>
      <c r="J31" s="97">
        <v>6499</v>
      </c>
      <c r="K31" s="244">
        <v>306</v>
      </c>
      <c r="L31" s="75"/>
      <c r="M31" s="62"/>
      <c r="N31" s="63"/>
    </row>
    <row r="32" spans="1:14" ht="17.100000000000001" customHeight="1" thickBot="1" x14ac:dyDescent="0.2">
      <c r="A32" s="75"/>
      <c r="B32" s="281" t="s">
        <v>235</v>
      </c>
      <c r="C32" s="322">
        <v>2356</v>
      </c>
      <c r="D32" s="323">
        <v>162</v>
      </c>
      <c r="E32" s="324">
        <v>1484</v>
      </c>
      <c r="F32" s="325">
        <v>4002</v>
      </c>
      <c r="G32" s="62"/>
      <c r="H32" s="281" t="s">
        <v>235</v>
      </c>
      <c r="I32" s="328">
        <v>8061</v>
      </c>
      <c r="J32" s="328">
        <v>5218</v>
      </c>
      <c r="K32" s="329">
        <v>469</v>
      </c>
      <c r="L32" s="75"/>
      <c r="M32" s="62"/>
      <c r="N32" s="63"/>
    </row>
    <row r="33" spans="11:11" ht="17.100000000000001" customHeight="1" x14ac:dyDescent="0.15">
      <c r="K33" s="75"/>
    </row>
  </sheetData>
  <mergeCells count="12">
    <mergeCell ref="A1:J1"/>
    <mergeCell ref="A7:J7"/>
    <mergeCell ref="B13:C13"/>
    <mergeCell ref="C19:D19"/>
    <mergeCell ref="E19:F19"/>
    <mergeCell ref="B19:B20"/>
    <mergeCell ref="B16:C16"/>
    <mergeCell ref="L21:M21"/>
    <mergeCell ref="L20:M20"/>
    <mergeCell ref="B14:C14"/>
    <mergeCell ref="B15:C15"/>
    <mergeCell ref="G19:H19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36"/>
  <sheetViews>
    <sheetView zoomScale="90" zoomScaleNormal="90" workbookViewId="0">
      <selection activeCell="L16" sqref="L16:M16"/>
    </sheetView>
  </sheetViews>
  <sheetFormatPr defaultColWidth="8.625" defaultRowHeight="20.100000000000001" customHeight="1" x14ac:dyDescent="0.15"/>
  <cols>
    <col min="1" max="1" width="2.125" style="4" customWidth="1"/>
    <col min="2" max="2" width="6" style="4" customWidth="1"/>
    <col min="3" max="3" width="9.5" style="4" customWidth="1"/>
    <col min="4" max="4" width="9.625" style="4" customWidth="1"/>
    <col min="5" max="5" width="9.375" style="4" customWidth="1"/>
    <col min="6" max="6" width="9.625" style="4" customWidth="1"/>
    <col min="7" max="7" width="10" style="4" customWidth="1"/>
    <col min="8" max="8" width="10.5" style="4" customWidth="1"/>
    <col min="9" max="9" width="10.875" style="4" customWidth="1"/>
    <col min="10" max="10" width="9.125" style="4" customWidth="1"/>
    <col min="11" max="11" width="11.25" style="4" customWidth="1"/>
    <col min="12" max="12" width="11.75" style="4" customWidth="1"/>
    <col min="13" max="13" width="11.5" style="4" customWidth="1"/>
    <col min="14" max="14" width="11.25" style="4" customWidth="1"/>
    <col min="15" max="15" width="7.25" style="4" customWidth="1"/>
    <col min="16" max="16384" width="8.625" style="4"/>
  </cols>
  <sheetData>
    <row r="1" spans="1:16" ht="20.100000000000001" customHeight="1" thickBot="1" x14ac:dyDescent="0.2">
      <c r="B1" s="164" t="s">
        <v>40</v>
      </c>
      <c r="C1" s="164"/>
      <c r="D1" s="164"/>
      <c r="E1" s="164"/>
      <c r="F1" s="164"/>
      <c r="G1" s="164"/>
      <c r="H1" s="3"/>
      <c r="I1" s="3"/>
      <c r="J1" s="3"/>
      <c r="K1" s="3"/>
      <c r="L1" s="3"/>
      <c r="M1" s="3"/>
      <c r="N1" s="3"/>
    </row>
    <row r="2" spans="1:16" s="1" customFormat="1" ht="20.100000000000001" customHeight="1" x14ac:dyDescent="0.15">
      <c r="B2" s="368" t="s">
        <v>2</v>
      </c>
      <c r="C2" s="353" t="s">
        <v>49</v>
      </c>
      <c r="D2" s="353" t="s">
        <v>50</v>
      </c>
      <c r="E2" s="353" t="s">
        <v>51</v>
      </c>
      <c r="F2" s="353" t="s">
        <v>99</v>
      </c>
      <c r="G2" s="353" t="s">
        <v>52</v>
      </c>
      <c r="H2" s="353" t="s">
        <v>53</v>
      </c>
      <c r="I2" s="353" t="s">
        <v>54</v>
      </c>
      <c r="J2" s="353" t="s">
        <v>55</v>
      </c>
      <c r="K2" s="353" t="s">
        <v>100</v>
      </c>
      <c r="L2" s="353" t="s">
        <v>101</v>
      </c>
      <c r="M2" s="366" t="s">
        <v>102</v>
      </c>
    </row>
    <row r="3" spans="1:16" s="1" customFormat="1" ht="20.100000000000001" customHeight="1" x14ac:dyDescent="0.15">
      <c r="B3" s="369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67"/>
    </row>
    <row r="4" spans="1:16" s="1" customFormat="1" ht="20.100000000000001" customHeight="1" x14ac:dyDescent="0.15">
      <c r="B4" s="370"/>
      <c r="C4" s="165" t="s">
        <v>123</v>
      </c>
      <c r="D4" s="165" t="s">
        <v>124</v>
      </c>
      <c r="E4" s="165" t="s">
        <v>125</v>
      </c>
      <c r="F4" s="165" t="s">
        <v>126</v>
      </c>
      <c r="G4" s="165" t="s">
        <v>127</v>
      </c>
      <c r="H4" s="165" t="s">
        <v>128</v>
      </c>
      <c r="I4" s="165" t="s">
        <v>129</v>
      </c>
      <c r="J4" s="165" t="s">
        <v>130</v>
      </c>
      <c r="K4" s="165" t="s">
        <v>131</v>
      </c>
      <c r="L4" s="165" t="s">
        <v>132</v>
      </c>
      <c r="M4" s="166" t="s">
        <v>133</v>
      </c>
    </row>
    <row r="5" spans="1:16" s="1" customFormat="1" ht="20.100000000000001" customHeight="1" thickBot="1" x14ac:dyDescent="0.2">
      <c r="B5" s="167" t="s">
        <v>239</v>
      </c>
      <c r="C5" s="168">
        <v>41821</v>
      </c>
      <c r="D5" s="168">
        <v>179969</v>
      </c>
      <c r="E5" s="168">
        <v>5540</v>
      </c>
      <c r="F5" s="168">
        <v>46422</v>
      </c>
      <c r="G5" s="168">
        <v>203023</v>
      </c>
      <c r="H5" s="168">
        <v>10019316.4</v>
      </c>
      <c r="I5" s="169">
        <f>G5/F5</f>
        <v>4.3734220843565552</v>
      </c>
      <c r="J5" s="169">
        <f>G5/D5*100</f>
        <v>112.80998394167885</v>
      </c>
      <c r="K5" s="169">
        <f>D5/C5</f>
        <v>4.3033165156261211</v>
      </c>
      <c r="L5" s="169">
        <f>9719914/C5</f>
        <v>232.41706319791493</v>
      </c>
      <c r="M5" s="170">
        <f>G5/C5</f>
        <v>4.8545706702374405</v>
      </c>
    </row>
    <row r="6" spans="1:16" s="2" customFormat="1" ht="20.100000000000001" customHeight="1" thickTop="1" x14ac:dyDescent="0.15">
      <c r="B6" s="265" t="s">
        <v>235</v>
      </c>
      <c r="C6" s="266">
        <v>42074</v>
      </c>
      <c r="D6" s="266">
        <v>174089</v>
      </c>
      <c r="E6" s="266">
        <v>7437</v>
      </c>
      <c r="F6" s="266">
        <v>66542</v>
      </c>
      <c r="G6" s="266">
        <v>267527</v>
      </c>
      <c r="H6" s="266">
        <v>9709914</v>
      </c>
      <c r="I6" s="267">
        <v>4.0204231913678576</v>
      </c>
      <c r="J6" s="267">
        <v>153.67254680077431</v>
      </c>
      <c r="K6" s="267">
        <v>4.1376859818415177</v>
      </c>
      <c r="L6" s="267">
        <v>231.01948947093217</v>
      </c>
      <c r="M6" s="268">
        <v>6.3584874269144844</v>
      </c>
    </row>
    <row r="7" spans="1:16" s="1" customFormat="1" ht="20.100000000000001" customHeight="1" x14ac:dyDescent="0.15">
      <c r="B7" s="296">
        <v>30</v>
      </c>
      <c r="C7" s="163">
        <v>42344</v>
      </c>
      <c r="D7" s="163">
        <v>167778</v>
      </c>
      <c r="E7" s="163">
        <v>7094</v>
      </c>
      <c r="F7" s="163">
        <v>65320</v>
      </c>
      <c r="G7" s="163">
        <v>255343</v>
      </c>
      <c r="H7" s="163">
        <v>10478955</v>
      </c>
      <c r="I7" s="161">
        <v>3.9091090018371095</v>
      </c>
      <c r="J7" s="161">
        <v>152.1909904755093</v>
      </c>
      <c r="K7" s="161">
        <v>3.9622614774230116</v>
      </c>
      <c r="L7" s="161">
        <v>247.47201492537314</v>
      </c>
      <c r="M7" s="162">
        <v>6.03020498771963</v>
      </c>
    </row>
    <row r="8" spans="1:16" s="1" customFormat="1" ht="20.100000000000001" customHeight="1" x14ac:dyDescent="0.15">
      <c r="B8" s="280">
        <v>29</v>
      </c>
      <c r="C8" s="163">
        <v>42532</v>
      </c>
      <c r="D8" s="163">
        <v>155431</v>
      </c>
      <c r="E8" s="163">
        <v>11326</v>
      </c>
      <c r="F8" s="163">
        <v>65150</v>
      </c>
      <c r="G8" s="163">
        <v>254723</v>
      </c>
      <c r="H8" s="163">
        <v>10099758</v>
      </c>
      <c r="I8" s="161">
        <v>3.9097927858787416</v>
      </c>
      <c r="J8" s="161">
        <v>163.88172243632221</v>
      </c>
      <c r="K8" s="161">
        <v>3.6544484153108248</v>
      </c>
      <c r="L8" s="161">
        <v>237.46256935954105</v>
      </c>
      <c r="M8" s="162">
        <v>5.9889730085582622</v>
      </c>
    </row>
    <row r="9" spans="1:16" s="1" customFormat="1" ht="20.100000000000001" customHeight="1" thickBot="1" x14ac:dyDescent="0.2">
      <c r="B9" s="289">
        <v>28</v>
      </c>
      <c r="C9" s="290">
        <v>43112</v>
      </c>
      <c r="D9" s="290">
        <v>144873</v>
      </c>
      <c r="E9" s="290">
        <v>8705</v>
      </c>
      <c r="F9" s="290">
        <v>69075</v>
      </c>
      <c r="G9" s="290">
        <v>266667</v>
      </c>
      <c r="H9" s="290">
        <v>10198346</v>
      </c>
      <c r="I9" s="291">
        <v>3.8605428881650381</v>
      </c>
      <c r="J9" s="291">
        <v>184.06949535110061</v>
      </c>
      <c r="K9" s="291">
        <v>3.3603868992391908</v>
      </c>
      <c r="L9" s="291">
        <v>236.55469474856187</v>
      </c>
      <c r="M9" s="292">
        <v>6.1854472072740769</v>
      </c>
    </row>
    <row r="10" spans="1:16" s="2" customFormat="1" ht="15.95" customHeight="1" x14ac:dyDescent="0.15">
      <c r="B10" s="105"/>
      <c r="C10" s="1" t="s">
        <v>240</v>
      </c>
      <c r="D10" s="105"/>
      <c r="E10" s="231"/>
      <c r="F10" s="231"/>
      <c r="G10" s="231"/>
      <c r="H10" s="231" t="s">
        <v>245</v>
      </c>
      <c r="I10" s="231"/>
      <c r="J10" s="231"/>
      <c r="K10" s="231"/>
      <c r="L10" s="231"/>
      <c r="M10" s="231"/>
    </row>
    <row r="11" spans="1:16" s="2" customFormat="1" ht="15.95" customHeight="1" x14ac:dyDescent="0.15">
      <c r="B11" s="105"/>
      <c r="C11" s="1"/>
      <c r="D11" s="105"/>
      <c r="E11" s="231"/>
      <c r="F11" s="231"/>
      <c r="G11" s="231"/>
      <c r="H11" s="231" t="s">
        <v>247</v>
      </c>
      <c r="I11" s="231"/>
      <c r="J11" s="231"/>
      <c r="K11" s="231"/>
      <c r="L11" s="231"/>
      <c r="M11" s="231"/>
      <c r="N11" s="231"/>
      <c r="O11" s="231"/>
      <c r="P11" s="231"/>
    </row>
    <row r="12" spans="1:16" s="2" customFormat="1" ht="15.95" customHeight="1" x14ac:dyDescent="0.15">
      <c r="B12" s="105"/>
      <c r="C12" s="1"/>
      <c r="D12" s="105"/>
      <c r="E12" s="231"/>
      <c r="F12" s="231"/>
      <c r="G12" s="231"/>
      <c r="H12" s="231" t="s">
        <v>248</v>
      </c>
      <c r="I12" s="231"/>
      <c r="J12" s="231"/>
      <c r="K12" s="231"/>
      <c r="L12" s="231"/>
      <c r="M12" s="231"/>
    </row>
    <row r="13" spans="1:16" s="2" customFormat="1" ht="15.95" customHeight="1" x14ac:dyDescent="0.15">
      <c r="B13" s="105"/>
      <c r="C13" s="1"/>
      <c r="D13" s="105"/>
      <c r="E13" s="231"/>
      <c r="F13" s="231"/>
      <c r="G13" s="231"/>
      <c r="H13" s="231" t="s">
        <v>250</v>
      </c>
      <c r="I13" s="231"/>
      <c r="J13" s="231"/>
      <c r="K13" s="231"/>
      <c r="L13" s="231"/>
      <c r="M13" s="231"/>
    </row>
    <row r="14" spans="1:16" s="2" customFormat="1" ht="15.95" customHeight="1" x14ac:dyDescent="0.15">
      <c r="B14" s="105"/>
      <c r="C14" s="1"/>
      <c r="D14" s="105"/>
      <c r="E14" s="231"/>
      <c r="F14" s="231"/>
      <c r="G14" s="231"/>
      <c r="H14" s="231" t="s">
        <v>249</v>
      </c>
      <c r="I14" s="231"/>
      <c r="J14" s="231"/>
      <c r="K14" s="231"/>
      <c r="L14" s="231"/>
      <c r="M14" s="231"/>
    </row>
    <row r="15" spans="1:16" s="2" customFormat="1" ht="20.100000000000001" customHeight="1" x14ac:dyDescent="0.15"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</row>
    <row r="16" spans="1:16" s="2" customFormat="1" ht="20.100000000000001" customHeight="1" x14ac:dyDescent="0.15">
      <c r="A16" s="1"/>
      <c r="B16" s="1" t="s">
        <v>84</v>
      </c>
      <c r="C16" s="365" t="s">
        <v>85</v>
      </c>
      <c r="D16" s="365"/>
      <c r="E16" s="105"/>
      <c r="F16" s="365" t="s">
        <v>107</v>
      </c>
      <c r="G16" s="365"/>
      <c r="H16" s="105"/>
      <c r="I16" s="365" t="s">
        <v>108</v>
      </c>
      <c r="J16" s="365"/>
      <c r="K16" s="105"/>
      <c r="L16" s="355"/>
      <c r="M16" s="355"/>
      <c r="N16" s="5"/>
    </row>
    <row r="17" spans="1:14" s="2" customFormat="1" ht="20.100000000000001" customHeight="1" x14ac:dyDescent="0.15">
      <c r="A17" s="1"/>
      <c r="B17" s="1"/>
      <c r="C17" s="40" t="s">
        <v>33</v>
      </c>
      <c r="D17" s="40">
        <v>114655</v>
      </c>
      <c r="E17" s="106"/>
      <c r="F17" s="40" t="s">
        <v>41</v>
      </c>
      <c r="G17" s="40">
        <v>196583</v>
      </c>
      <c r="H17" s="106"/>
      <c r="I17" s="165" t="s">
        <v>56</v>
      </c>
      <c r="J17" s="165" t="s">
        <v>57</v>
      </c>
      <c r="K17" s="106"/>
      <c r="L17" s="107"/>
      <c r="M17" s="107"/>
      <c r="N17" s="30"/>
    </row>
    <row r="18" spans="1:14" s="2" customFormat="1" ht="20.100000000000001" customHeight="1" thickBot="1" x14ac:dyDescent="0.2">
      <c r="A18" s="1"/>
      <c r="B18" s="1"/>
      <c r="C18" s="190" t="s">
        <v>34</v>
      </c>
      <c r="D18" s="40">
        <v>40602</v>
      </c>
      <c r="E18" s="108"/>
      <c r="F18" s="40" t="s">
        <v>42</v>
      </c>
      <c r="G18" s="40">
        <v>90</v>
      </c>
      <c r="H18" s="106"/>
      <c r="I18" s="40" t="s">
        <v>134</v>
      </c>
      <c r="J18" s="320">
        <v>9797860.3999999985</v>
      </c>
      <c r="K18" s="106"/>
      <c r="L18" s="106"/>
      <c r="M18" s="106"/>
      <c r="N18" s="5"/>
    </row>
    <row r="19" spans="1:14" s="2" customFormat="1" ht="20.100000000000001" customHeight="1" thickTop="1" thickBot="1" x14ac:dyDescent="0.2">
      <c r="A19" s="1"/>
      <c r="B19" s="1"/>
      <c r="C19" s="190" t="s">
        <v>35</v>
      </c>
      <c r="D19" s="40">
        <v>16664</v>
      </c>
      <c r="E19" s="108"/>
      <c r="F19" s="199" t="s">
        <v>36</v>
      </c>
      <c r="G19" s="192">
        <f>SUM(G16:G18)</f>
        <v>196673</v>
      </c>
      <c r="H19" s="106"/>
      <c r="I19" s="40" t="s">
        <v>46</v>
      </c>
      <c r="J19" s="190">
        <v>8030</v>
      </c>
      <c r="K19" s="106"/>
      <c r="L19" s="106"/>
      <c r="M19" s="106"/>
      <c r="N19" s="5"/>
    </row>
    <row r="20" spans="1:14" s="2" customFormat="1" ht="20.100000000000001" customHeight="1" thickTop="1" thickBot="1" x14ac:dyDescent="0.2">
      <c r="A20" s="1"/>
      <c r="B20" s="1"/>
      <c r="C20" s="191" t="s">
        <v>36</v>
      </c>
      <c r="D20" s="192">
        <f>SUM(D17:D19)</f>
        <v>171921</v>
      </c>
      <c r="E20" s="108"/>
      <c r="F20" s="160" t="s">
        <v>43</v>
      </c>
      <c r="G20" s="160">
        <v>855</v>
      </c>
      <c r="H20" s="108"/>
      <c r="I20" s="40" t="s">
        <v>47</v>
      </c>
      <c r="J20" s="190">
        <v>48429</v>
      </c>
      <c r="K20" s="108"/>
      <c r="L20" s="106"/>
      <c r="M20" s="106"/>
      <c r="N20" s="5"/>
    </row>
    <row r="21" spans="1:14" s="2" customFormat="1" ht="20.100000000000001" customHeight="1" thickTop="1" x14ac:dyDescent="0.15">
      <c r="A21" s="1"/>
      <c r="B21" s="1"/>
      <c r="C21" s="190" t="s">
        <v>37</v>
      </c>
      <c r="D21" s="160">
        <v>5339</v>
      </c>
      <c r="E21" s="108"/>
      <c r="F21" s="40" t="s">
        <v>44</v>
      </c>
      <c r="G21" s="40">
        <v>3636</v>
      </c>
      <c r="H21" s="106"/>
      <c r="I21" s="40" t="s">
        <v>103</v>
      </c>
      <c r="J21" s="190">
        <v>27720</v>
      </c>
      <c r="K21" s="106"/>
      <c r="L21" s="106"/>
      <c r="M21" s="106"/>
      <c r="N21" s="5"/>
    </row>
    <row r="22" spans="1:14" s="2" customFormat="1" ht="20.100000000000001" customHeight="1" thickBot="1" x14ac:dyDescent="0.2">
      <c r="A22" s="1"/>
      <c r="B22" s="1"/>
      <c r="C22" s="190" t="s">
        <v>38</v>
      </c>
      <c r="D22" s="40">
        <v>2622</v>
      </c>
      <c r="E22" s="108"/>
      <c r="F22" s="200" t="s">
        <v>45</v>
      </c>
      <c r="G22" s="200">
        <v>1859</v>
      </c>
      <c r="H22" s="106"/>
      <c r="I22" s="200" t="s">
        <v>48</v>
      </c>
      <c r="J22" s="321">
        <v>137277</v>
      </c>
      <c r="K22" s="106"/>
      <c r="L22" s="106"/>
      <c r="M22" s="106"/>
      <c r="N22" s="5"/>
    </row>
    <row r="23" spans="1:14" s="2" customFormat="1" ht="20.100000000000001" customHeight="1" thickTop="1" thickBot="1" x14ac:dyDescent="0.2">
      <c r="A23" s="1"/>
      <c r="B23" s="1"/>
      <c r="C23" s="193" t="s">
        <v>104</v>
      </c>
      <c r="D23" s="194">
        <v>87</v>
      </c>
      <c r="E23" s="108"/>
      <c r="F23" s="201" t="s">
        <v>36</v>
      </c>
      <c r="G23" s="202">
        <f>SUM(G20:G22)</f>
        <v>6350</v>
      </c>
      <c r="H23" s="106"/>
      <c r="I23" s="203" t="s">
        <v>39</v>
      </c>
      <c r="J23" s="198">
        <f>SUM(J18:J22)</f>
        <v>10019316.399999999</v>
      </c>
      <c r="K23" s="106"/>
      <c r="L23" s="106"/>
      <c r="M23" s="106"/>
      <c r="N23" s="5"/>
    </row>
    <row r="24" spans="1:14" s="2" customFormat="1" ht="20.100000000000001" customHeight="1" thickTop="1" thickBot="1" x14ac:dyDescent="0.2">
      <c r="A24" s="1"/>
      <c r="B24" s="1"/>
      <c r="C24" s="195" t="s">
        <v>36</v>
      </c>
      <c r="D24" s="196">
        <f>SUM(D21:D23)</f>
        <v>8048</v>
      </c>
      <c r="E24" s="108"/>
      <c r="F24" s="203" t="s">
        <v>39</v>
      </c>
      <c r="G24" s="198">
        <f>G19+G23</f>
        <v>203023</v>
      </c>
      <c r="H24" s="106"/>
      <c r="I24" s="106"/>
      <c r="J24" s="106"/>
      <c r="K24" s="106"/>
      <c r="L24" s="107"/>
      <c r="M24" s="106"/>
      <c r="N24" s="6"/>
    </row>
    <row r="25" spans="1:14" s="2" customFormat="1" ht="20.100000000000001" customHeight="1" thickTop="1" thickBot="1" x14ac:dyDescent="0.2">
      <c r="A25" s="1"/>
      <c r="B25" s="1"/>
      <c r="C25" s="197" t="s">
        <v>39</v>
      </c>
      <c r="D25" s="198">
        <f>D20+D24</f>
        <v>179969</v>
      </c>
      <c r="E25" s="108"/>
      <c r="F25" s="109"/>
      <c r="G25" s="110"/>
      <c r="H25" s="106"/>
      <c r="I25" s="107"/>
      <c r="J25" s="106"/>
      <c r="K25" s="106"/>
      <c r="L25" s="106"/>
      <c r="M25" s="106"/>
      <c r="N25" s="5"/>
    </row>
    <row r="26" spans="1:14" s="2" customFormat="1" ht="20.100000000000001" customHeight="1" thickTop="1" x14ac:dyDescent="0.15">
      <c r="A26" s="1"/>
      <c r="B26" s="1"/>
      <c r="E26" s="108"/>
      <c r="F26" s="356" t="s">
        <v>220</v>
      </c>
      <c r="G26" s="357"/>
      <c r="H26" s="358"/>
      <c r="I26" s="107"/>
      <c r="J26" s="106"/>
      <c r="K26" s="106"/>
      <c r="L26" s="107"/>
      <c r="M26" s="106"/>
      <c r="N26" s="5"/>
    </row>
    <row r="27" spans="1:14" s="2" customFormat="1" ht="20.100000000000001" customHeight="1" x14ac:dyDescent="0.15">
      <c r="B27" s="105"/>
      <c r="C27" s="111"/>
      <c r="D27" s="106"/>
      <c r="E27" s="108"/>
      <c r="F27" s="359"/>
      <c r="G27" s="360"/>
      <c r="H27" s="361"/>
      <c r="I27" s="105"/>
      <c r="J27" s="105"/>
      <c r="K27" s="231"/>
      <c r="L27" s="60"/>
      <c r="M27" s="231"/>
      <c r="N27" s="231"/>
    </row>
    <row r="28" spans="1:14" s="2" customFormat="1" ht="20.100000000000001" customHeight="1" x14ac:dyDescent="0.15">
      <c r="B28" s="105"/>
      <c r="C28" s="111"/>
      <c r="D28" s="106"/>
      <c r="E28" s="108"/>
      <c r="F28" s="362"/>
      <c r="G28" s="363"/>
      <c r="H28" s="364"/>
      <c r="I28" s="31"/>
      <c r="J28" s="5"/>
      <c r="K28" s="1"/>
      <c r="L28" s="60"/>
      <c r="M28" s="231"/>
      <c r="N28" s="1"/>
    </row>
    <row r="29" spans="1:14" s="2" customFormat="1" ht="20.100000000000001" customHeight="1" x14ac:dyDescent="0.15">
      <c r="I29" s="5"/>
      <c r="J29" s="5"/>
      <c r="K29" s="231"/>
      <c r="L29" s="60"/>
      <c r="M29" s="231"/>
      <c r="N29" s="1"/>
    </row>
    <row r="30" spans="1:14" s="2" customFormat="1" ht="20.100000000000001" customHeight="1" x14ac:dyDescent="0.15">
      <c r="C30" s="6"/>
      <c r="I30" s="5"/>
      <c r="J30" s="5"/>
      <c r="K30" s="5"/>
      <c r="L30" s="60"/>
      <c r="M30" s="231"/>
    </row>
    <row r="31" spans="1:14" s="2" customFormat="1" ht="11.25" customHeight="1" x14ac:dyDescent="0.15">
      <c r="K31" s="5"/>
      <c r="N31" s="7"/>
    </row>
    <row r="32" spans="1:14" s="2" customFormat="1" ht="20.100000000000001" customHeight="1" x14ac:dyDescent="0.15"/>
    <row r="33" spans="9:10" s="2" customFormat="1" ht="20.100000000000001" customHeight="1" x14ac:dyDescent="0.15"/>
    <row r="34" spans="9:10" s="2" customFormat="1" ht="20.100000000000001" customHeight="1" x14ac:dyDescent="0.15"/>
    <row r="35" spans="9:10" s="2" customFormat="1" ht="20.100000000000001" customHeight="1" x14ac:dyDescent="0.15"/>
    <row r="36" spans="9:10" s="2" customFormat="1" ht="20.100000000000001" customHeight="1" x14ac:dyDescent="0.15">
      <c r="I36" s="4"/>
      <c r="J36" s="4"/>
    </row>
  </sheetData>
  <mergeCells count="17">
    <mergeCell ref="B2:B4"/>
    <mergeCell ref="C2:C3"/>
    <mergeCell ref="D2:D3"/>
    <mergeCell ref="E2:E3"/>
    <mergeCell ref="F16:G16"/>
    <mergeCell ref="F2:F3"/>
    <mergeCell ref="C16:D16"/>
    <mergeCell ref="K2:K3"/>
    <mergeCell ref="L2:L3"/>
    <mergeCell ref="L16:M16"/>
    <mergeCell ref="F26:H28"/>
    <mergeCell ref="G2:G3"/>
    <mergeCell ref="I16:J16"/>
    <mergeCell ref="M2:M3"/>
    <mergeCell ref="H2:H3"/>
    <mergeCell ref="I2:I3"/>
    <mergeCell ref="J2:J3"/>
  </mergeCells>
  <phoneticPr fontId="4"/>
  <pageMargins left="0.70866141732283472" right="0.70866141732283472" top="0.74803149606299213" bottom="0.6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P25"/>
  <sheetViews>
    <sheetView topLeftCell="A4" workbookViewId="0">
      <selection activeCell="D21" sqref="D21"/>
    </sheetView>
  </sheetViews>
  <sheetFormatPr defaultRowHeight="21" customHeight="1" x14ac:dyDescent="0.15"/>
  <cols>
    <col min="1" max="1" width="2" style="9" customWidth="1"/>
    <col min="2" max="2" width="8.5" style="9" customWidth="1"/>
    <col min="3" max="15" width="7.5" style="9" customWidth="1"/>
    <col min="16" max="16" width="6.625" style="9" customWidth="1"/>
    <col min="17" max="16384" width="9" style="9"/>
  </cols>
  <sheetData>
    <row r="1" spans="2:16" ht="21" customHeight="1" x14ac:dyDescent="0.15">
      <c r="B1" s="121" t="s">
        <v>223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2:16" ht="21" customHeight="1" thickBot="1" x14ac:dyDescent="0.2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2:16" ht="21" customHeight="1" x14ac:dyDescent="0.15">
      <c r="B3" s="123"/>
      <c r="C3" s="124">
        <v>0</v>
      </c>
      <c r="D3" s="124">
        <v>1</v>
      </c>
      <c r="E3" s="124">
        <v>2</v>
      </c>
      <c r="F3" s="124">
        <v>3</v>
      </c>
      <c r="G3" s="124">
        <v>4</v>
      </c>
      <c r="H3" s="124">
        <v>5</v>
      </c>
      <c r="I3" s="124">
        <v>6</v>
      </c>
      <c r="J3" s="124">
        <v>7</v>
      </c>
      <c r="K3" s="124">
        <v>8</v>
      </c>
      <c r="L3" s="124">
        <v>9</v>
      </c>
      <c r="M3" s="376" t="s">
        <v>18</v>
      </c>
      <c r="N3" s="374" t="s">
        <v>32</v>
      </c>
      <c r="O3" s="371" t="s">
        <v>0</v>
      </c>
    </row>
    <row r="4" spans="2:16" ht="21" customHeight="1" thickBot="1" x14ac:dyDescent="0.2">
      <c r="B4" s="125"/>
      <c r="C4" s="126" t="s">
        <v>19</v>
      </c>
      <c r="D4" s="126" t="s">
        <v>20</v>
      </c>
      <c r="E4" s="126" t="s">
        <v>21</v>
      </c>
      <c r="F4" s="126" t="s">
        <v>22</v>
      </c>
      <c r="G4" s="126" t="s">
        <v>23</v>
      </c>
      <c r="H4" s="126" t="s">
        <v>24</v>
      </c>
      <c r="I4" s="126" t="s">
        <v>25</v>
      </c>
      <c r="J4" s="126" t="s">
        <v>26</v>
      </c>
      <c r="K4" s="126" t="s">
        <v>27</v>
      </c>
      <c r="L4" s="126" t="s">
        <v>28</v>
      </c>
      <c r="M4" s="377"/>
      <c r="N4" s="375"/>
      <c r="O4" s="372"/>
    </row>
    <row r="5" spans="2:16" ht="21" customHeight="1" thickTop="1" x14ac:dyDescent="0.15">
      <c r="B5" s="127" t="s">
        <v>94</v>
      </c>
      <c r="C5" s="117">
        <v>394</v>
      </c>
      <c r="D5" s="117">
        <v>380</v>
      </c>
      <c r="E5" s="117">
        <v>1602</v>
      </c>
      <c r="F5" s="117">
        <v>1954</v>
      </c>
      <c r="G5" s="117">
        <v>2717</v>
      </c>
      <c r="H5" s="117">
        <v>1053</v>
      </c>
      <c r="I5" s="117">
        <v>703</v>
      </c>
      <c r="J5" s="117">
        <v>2043</v>
      </c>
      <c r="K5" s="117">
        <v>521</v>
      </c>
      <c r="L5" s="117">
        <v>29076</v>
      </c>
      <c r="M5" s="118">
        <f>SUM(C5:L5)</f>
        <v>40443</v>
      </c>
      <c r="N5" s="120">
        <v>159</v>
      </c>
      <c r="O5" s="132">
        <f>SUM(M5:N5)</f>
        <v>40602</v>
      </c>
    </row>
    <row r="6" spans="2:16" ht="21" customHeight="1" x14ac:dyDescent="0.15">
      <c r="B6" s="128" t="s">
        <v>30</v>
      </c>
      <c r="C6" s="133">
        <f>SUM(C5/O5*100)</f>
        <v>0.97039554701738828</v>
      </c>
      <c r="D6" s="133">
        <f>D5/O5*100</f>
        <v>0.93591448697108515</v>
      </c>
      <c r="E6" s="133">
        <f>E5/O5*100</f>
        <v>3.9456184424412593</v>
      </c>
      <c r="F6" s="133">
        <f>F5/O5*100</f>
        <v>4.8125708093197375</v>
      </c>
      <c r="G6" s="133">
        <f>G5/O5*100</f>
        <v>6.6917885818432596</v>
      </c>
      <c r="H6" s="133">
        <f>H5/O5*100</f>
        <v>2.5934683020540863</v>
      </c>
      <c r="I6" s="133">
        <f>I5/O5*100</f>
        <v>1.7314418008965076</v>
      </c>
      <c r="J6" s="133">
        <f>J5/O5*100</f>
        <v>5.0317718338998079</v>
      </c>
      <c r="K6" s="133">
        <f>K5/O5*100</f>
        <v>1.2831880202945667</v>
      </c>
      <c r="L6" s="133">
        <f>L5/O5*100</f>
        <v>71.612235850450716</v>
      </c>
      <c r="M6" s="134">
        <f>SUM(C6:L6)</f>
        <v>99.60839367518841</v>
      </c>
      <c r="N6" s="133">
        <f>N5/O5*100</f>
        <v>0.39160632481158558</v>
      </c>
      <c r="O6" s="135">
        <v>100</v>
      </c>
    </row>
    <row r="7" spans="2:16" ht="21" customHeight="1" x14ac:dyDescent="0.15">
      <c r="B7" s="129" t="s">
        <v>118</v>
      </c>
      <c r="C7" s="115">
        <v>5356</v>
      </c>
      <c r="D7" s="115">
        <v>6416</v>
      </c>
      <c r="E7" s="115">
        <v>12382</v>
      </c>
      <c r="F7" s="115">
        <v>15956</v>
      </c>
      <c r="G7" s="115">
        <v>9938</v>
      </c>
      <c r="H7" s="115">
        <v>8236</v>
      </c>
      <c r="I7" s="115">
        <v>3863</v>
      </c>
      <c r="J7" s="115">
        <v>11023</v>
      </c>
      <c r="K7" s="115">
        <v>1873</v>
      </c>
      <c r="L7" s="115">
        <v>39612</v>
      </c>
      <c r="M7" s="116">
        <f>SUM(C7:L7)</f>
        <v>114655</v>
      </c>
      <c r="N7" s="119">
        <v>16664</v>
      </c>
      <c r="O7" s="135">
        <f>SUM(M7:N7)</f>
        <v>131319</v>
      </c>
    </row>
    <row r="8" spans="2:16" ht="21" customHeight="1" thickBot="1" x14ac:dyDescent="0.2">
      <c r="B8" s="130" t="s">
        <v>30</v>
      </c>
      <c r="C8" s="136">
        <f>SUM(C7/O7*100)</f>
        <v>4.0786177171620253</v>
      </c>
      <c r="D8" s="136">
        <f>D7/O7*100</f>
        <v>4.8858124109991703</v>
      </c>
      <c r="E8" s="136">
        <f>E7/O7*100</f>
        <v>9.4289478293316265</v>
      </c>
      <c r="F8" s="136">
        <f>F7/O7*100</f>
        <v>12.150564655533472</v>
      </c>
      <c r="G8" s="136">
        <f>G7/O7*100</f>
        <v>7.5678310069373049</v>
      </c>
      <c r="H8" s="136">
        <f>H7/O7*100</f>
        <v>6.2717504702289846</v>
      </c>
      <c r="I8" s="136">
        <f>I7/O7*100</f>
        <v>2.9416916059366884</v>
      </c>
      <c r="J8" s="136">
        <f>J7/O7*100</f>
        <v>8.3940633114781562</v>
      </c>
      <c r="K8" s="136">
        <f>K7/O7*100</f>
        <v>1.4262977939216717</v>
      </c>
      <c r="L8" s="136">
        <f>L7/O7*100</f>
        <v>30.16471340780847</v>
      </c>
      <c r="M8" s="137">
        <f>SUM(C8:L8)</f>
        <v>87.31029020933758</v>
      </c>
      <c r="N8" s="138">
        <f>N7/O7*100</f>
        <v>12.689709790662432</v>
      </c>
      <c r="O8" s="139">
        <v>100</v>
      </c>
    </row>
    <row r="9" spans="2:16" s="10" customFormat="1" ht="21" customHeight="1" thickTop="1" x14ac:dyDescent="0.15">
      <c r="B9" s="129" t="s">
        <v>31</v>
      </c>
      <c r="C9" s="140">
        <f>C5+C7</f>
        <v>5750</v>
      </c>
      <c r="D9" s="140">
        <f t="shared" ref="D9:L9" si="0">D5+D7</f>
        <v>6796</v>
      </c>
      <c r="E9" s="140">
        <f t="shared" si="0"/>
        <v>13984</v>
      </c>
      <c r="F9" s="140">
        <f t="shared" si="0"/>
        <v>17910</v>
      </c>
      <c r="G9" s="140">
        <f t="shared" si="0"/>
        <v>12655</v>
      </c>
      <c r="H9" s="140">
        <f t="shared" si="0"/>
        <v>9289</v>
      </c>
      <c r="I9" s="140">
        <f t="shared" si="0"/>
        <v>4566</v>
      </c>
      <c r="J9" s="140">
        <f t="shared" si="0"/>
        <v>13066</v>
      </c>
      <c r="K9" s="140">
        <f t="shared" si="0"/>
        <v>2394</v>
      </c>
      <c r="L9" s="140">
        <f t="shared" si="0"/>
        <v>68688</v>
      </c>
      <c r="M9" s="141">
        <f>SUM(M5+M7)</f>
        <v>155098</v>
      </c>
      <c r="N9" s="142">
        <f>N5+N7</f>
        <v>16823</v>
      </c>
      <c r="O9" s="132">
        <f>SUM(O5+O7)</f>
        <v>171921</v>
      </c>
    </row>
    <row r="10" spans="2:16" s="10" customFormat="1" ht="21" customHeight="1" thickBot="1" x14ac:dyDescent="0.2">
      <c r="B10" s="131" t="s">
        <v>30</v>
      </c>
      <c r="C10" s="143">
        <f>SUM(C9/O9*100)</f>
        <v>3.3445594197334825</v>
      </c>
      <c r="D10" s="143">
        <f>D9/O9*100</f>
        <v>3.9529784028710857</v>
      </c>
      <c r="E10" s="143">
        <f>E9/O9*100</f>
        <v>8.1339685087918294</v>
      </c>
      <c r="F10" s="143">
        <f>F9/O9*100</f>
        <v>10.417575514335073</v>
      </c>
      <c r="G10" s="143">
        <f>G9/O9*100</f>
        <v>7.3609390359525602</v>
      </c>
      <c r="H10" s="143">
        <f>H9/O9*100</f>
        <v>5.4030630347659683</v>
      </c>
      <c r="I10" s="143">
        <f>I9/O9*100</f>
        <v>2.6558710105222745</v>
      </c>
      <c r="J10" s="143">
        <f>J9/O9*100</f>
        <v>7.6000023266500305</v>
      </c>
      <c r="K10" s="143">
        <f>K9/O9*100</f>
        <v>1.3925000436246882</v>
      </c>
      <c r="L10" s="143">
        <f>L9/O9*100</f>
        <v>39.953234334374507</v>
      </c>
      <c r="M10" s="144">
        <f>SUM(C10:L10)</f>
        <v>90.214691631621491</v>
      </c>
      <c r="N10" s="145">
        <f>N9/O9*100</f>
        <v>9.7853083683784998</v>
      </c>
      <c r="O10" s="146">
        <v>100</v>
      </c>
    </row>
    <row r="11" spans="2:16" s="10" customFormat="1" ht="21" customHeight="1" x14ac:dyDescent="0.15">
      <c r="B11" s="113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"/>
    </row>
    <row r="12" spans="2:16" s="10" customFormat="1" ht="21" customHeight="1" x14ac:dyDescent="0.15">
      <c r="B12" s="121" t="s">
        <v>105</v>
      </c>
      <c r="C12" s="147"/>
      <c r="D12" s="147"/>
      <c r="E12" s="147"/>
      <c r="F12" s="373" t="s">
        <v>58</v>
      </c>
      <c r="G12" s="373"/>
      <c r="H12" s="373"/>
      <c r="I12" s="373"/>
      <c r="J12" s="114"/>
      <c r="K12" s="214" t="s">
        <v>146</v>
      </c>
      <c r="L12" s="214"/>
      <c r="M12" s="214"/>
      <c r="N12" s="214"/>
      <c r="O12" s="214"/>
      <c r="P12" s="147"/>
    </row>
    <row r="13" spans="2:16" s="10" customFormat="1" ht="21" customHeight="1" thickBot="1" x14ac:dyDescent="0.2">
      <c r="B13" s="148" t="s">
        <v>37</v>
      </c>
      <c r="C13" s="380">
        <v>5339</v>
      </c>
      <c r="D13" s="381"/>
      <c r="E13" s="149"/>
      <c r="F13" s="133" t="s">
        <v>59</v>
      </c>
      <c r="G13" s="133"/>
      <c r="H13" s="378">
        <f>O9</f>
        <v>171921</v>
      </c>
      <c r="I13" s="378"/>
      <c r="J13" s="114"/>
      <c r="K13" s="245"/>
      <c r="L13" s="153" t="s">
        <v>29</v>
      </c>
      <c r="M13" s="153" t="s">
        <v>141</v>
      </c>
      <c r="N13" s="246" t="s">
        <v>142</v>
      </c>
      <c r="O13" s="153" t="s">
        <v>135</v>
      </c>
      <c r="P13" s="153" t="s">
        <v>143</v>
      </c>
    </row>
    <row r="14" spans="2:16" s="10" customFormat="1" ht="21" customHeight="1" thickTop="1" thickBot="1" x14ac:dyDescent="0.2">
      <c r="B14" s="148" t="s">
        <v>38</v>
      </c>
      <c r="C14" s="380">
        <v>2622</v>
      </c>
      <c r="D14" s="381"/>
      <c r="E14" s="149"/>
      <c r="F14" s="136" t="s">
        <v>115</v>
      </c>
      <c r="G14" s="136"/>
      <c r="H14" s="382">
        <f>C16</f>
        <v>8048</v>
      </c>
      <c r="I14" s="382"/>
      <c r="J14" s="114"/>
      <c r="K14" s="151" t="s">
        <v>116</v>
      </c>
      <c r="L14" s="117">
        <v>1174</v>
      </c>
      <c r="M14" s="117">
        <v>62</v>
      </c>
      <c r="N14" s="154">
        <f>L14+M14</f>
        <v>1236</v>
      </c>
      <c r="O14" s="155">
        <v>14</v>
      </c>
      <c r="P14" s="140">
        <f>N14-O14</f>
        <v>1222</v>
      </c>
    </row>
    <row r="15" spans="2:16" s="10" customFormat="1" ht="21" customHeight="1" thickTop="1" thickBot="1" x14ac:dyDescent="0.2">
      <c r="B15" s="150" t="s">
        <v>104</v>
      </c>
      <c r="C15" s="386">
        <v>87</v>
      </c>
      <c r="D15" s="387"/>
      <c r="E15" s="149"/>
      <c r="F15" s="384" t="s">
        <v>39</v>
      </c>
      <c r="G15" s="385"/>
      <c r="H15" s="383">
        <f>SUM(H13:I14)</f>
        <v>179969</v>
      </c>
      <c r="I15" s="383"/>
      <c r="J15" s="114"/>
      <c r="K15" s="247" t="s">
        <v>117</v>
      </c>
      <c r="L15" s="156">
        <v>3559</v>
      </c>
      <c r="M15" s="156">
        <v>745</v>
      </c>
      <c r="N15" s="157">
        <f>L15+M15</f>
        <v>4304</v>
      </c>
      <c r="O15" s="158">
        <v>19</v>
      </c>
      <c r="P15" s="216">
        <f>N15-O15</f>
        <v>4285</v>
      </c>
    </row>
    <row r="16" spans="2:16" s="10" customFormat="1" ht="21" customHeight="1" thickTop="1" x14ac:dyDescent="0.15">
      <c r="B16" s="151" t="s">
        <v>39</v>
      </c>
      <c r="C16" s="379">
        <f>SUM(C13:C15)</f>
        <v>8048</v>
      </c>
      <c r="D16" s="379"/>
      <c r="E16" s="152"/>
      <c r="F16" s="152"/>
      <c r="G16" s="152"/>
      <c r="H16" s="152"/>
      <c r="I16" s="152"/>
      <c r="J16" s="114"/>
      <c r="K16" s="151" t="s">
        <v>31</v>
      </c>
      <c r="L16" s="215">
        <f>L14+L15</f>
        <v>4733</v>
      </c>
      <c r="M16" s="215">
        <f>M14+M15</f>
        <v>807</v>
      </c>
      <c r="N16" s="215">
        <f>N14+N15</f>
        <v>5540</v>
      </c>
      <c r="O16" s="159">
        <f>O14+O15</f>
        <v>33</v>
      </c>
      <c r="P16" s="215">
        <f>N16-O16</f>
        <v>5507</v>
      </c>
    </row>
    <row r="17" spans="2:15" ht="21" customHeight="1" x14ac:dyDescent="0.15"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</row>
    <row r="18" spans="2:15" ht="21" customHeight="1" x14ac:dyDescent="0.15">
      <c r="B18" t="s">
        <v>176</v>
      </c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2:15" ht="21" customHeight="1" thickBot="1" x14ac:dyDescent="0.2">
      <c r="B19" s="308" t="s">
        <v>244</v>
      </c>
      <c r="C19" s="309" t="s">
        <v>241</v>
      </c>
      <c r="D19" s="310" t="s">
        <v>61</v>
      </c>
      <c r="E19" s="310" t="s">
        <v>62</v>
      </c>
      <c r="F19" s="310" t="s">
        <v>63</v>
      </c>
      <c r="G19" s="310" t="s">
        <v>64</v>
      </c>
      <c r="H19" s="310" t="s">
        <v>65</v>
      </c>
      <c r="I19" s="310" t="s">
        <v>66</v>
      </c>
      <c r="J19" s="310" t="s">
        <v>67</v>
      </c>
      <c r="K19" s="310" t="s">
        <v>68</v>
      </c>
      <c r="L19" s="310" t="s">
        <v>69</v>
      </c>
      <c r="M19" s="310" t="s">
        <v>70</v>
      </c>
      <c r="N19" s="311" t="s">
        <v>71</v>
      </c>
      <c r="O19" s="315" t="s">
        <v>179</v>
      </c>
    </row>
    <row r="20" spans="2:15" ht="21" customHeight="1" x14ac:dyDescent="0.15">
      <c r="B20" s="312" t="s">
        <v>180</v>
      </c>
      <c r="C20" s="298">
        <v>3</v>
      </c>
      <c r="D20" s="298">
        <v>0</v>
      </c>
      <c r="E20" s="298">
        <v>25</v>
      </c>
      <c r="F20" s="298">
        <v>49</v>
      </c>
      <c r="G20" s="298">
        <v>37</v>
      </c>
      <c r="H20" s="298">
        <v>49</v>
      </c>
      <c r="I20" s="298">
        <v>34</v>
      </c>
      <c r="J20" s="298">
        <v>42</v>
      </c>
      <c r="K20" s="298">
        <v>38</v>
      </c>
      <c r="L20" s="298">
        <v>4</v>
      </c>
      <c r="M20" s="298">
        <v>48</v>
      </c>
      <c r="N20" s="298">
        <v>32</v>
      </c>
      <c r="O20" s="299">
        <f>SUM(C20:N20)</f>
        <v>361</v>
      </c>
    </row>
    <row r="21" spans="2:15" ht="21" customHeight="1" x14ac:dyDescent="0.15">
      <c r="B21" s="313" t="s">
        <v>243</v>
      </c>
      <c r="C21" s="300">
        <v>2</v>
      </c>
      <c r="D21" s="301">
        <v>0</v>
      </c>
      <c r="E21" s="301">
        <v>16</v>
      </c>
      <c r="F21" s="301">
        <v>14</v>
      </c>
      <c r="G21" s="301">
        <v>25</v>
      </c>
      <c r="H21" s="301">
        <v>28</v>
      </c>
      <c r="I21" s="301">
        <v>34</v>
      </c>
      <c r="J21" s="301">
        <v>26</v>
      </c>
      <c r="K21" s="301">
        <v>39</v>
      </c>
      <c r="L21" s="301">
        <v>6</v>
      </c>
      <c r="M21" s="301">
        <v>33</v>
      </c>
      <c r="N21" s="302">
        <v>41</v>
      </c>
      <c r="O21" s="303">
        <f t="shared" ref="O21:O24" si="1">SUM(C21:N21)</f>
        <v>264</v>
      </c>
    </row>
    <row r="22" spans="2:15" ht="21" customHeight="1" x14ac:dyDescent="0.15">
      <c r="B22" s="313" t="s">
        <v>181</v>
      </c>
      <c r="C22" s="300">
        <v>0</v>
      </c>
      <c r="D22" s="301">
        <v>0</v>
      </c>
      <c r="E22" s="301">
        <v>6</v>
      </c>
      <c r="F22" s="301">
        <v>8</v>
      </c>
      <c r="G22" s="301">
        <v>9</v>
      </c>
      <c r="H22" s="301">
        <v>15</v>
      </c>
      <c r="I22" s="301">
        <v>23</v>
      </c>
      <c r="J22" s="301">
        <v>16</v>
      </c>
      <c r="K22" s="301">
        <v>9</v>
      </c>
      <c r="L22" s="301">
        <v>2</v>
      </c>
      <c r="M22" s="301">
        <v>10</v>
      </c>
      <c r="N22" s="302">
        <v>7</v>
      </c>
      <c r="O22" s="303">
        <f t="shared" si="1"/>
        <v>105</v>
      </c>
    </row>
    <row r="23" spans="2:15" ht="21" customHeight="1" x14ac:dyDescent="0.15">
      <c r="B23" s="313" t="s">
        <v>182</v>
      </c>
      <c r="C23" s="300">
        <v>0</v>
      </c>
      <c r="D23" s="301">
        <v>0</v>
      </c>
      <c r="E23" s="301">
        <v>0</v>
      </c>
      <c r="F23" s="301">
        <v>0</v>
      </c>
      <c r="G23" s="301">
        <v>0</v>
      </c>
      <c r="H23" s="301">
        <v>0</v>
      </c>
      <c r="I23" s="301">
        <v>0</v>
      </c>
      <c r="J23" s="301">
        <v>3</v>
      </c>
      <c r="K23" s="301">
        <v>3</v>
      </c>
      <c r="L23" s="301">
        <v>1</v>
      </c>
      <c r="M23" s="301">
        <v>3</v>
      </c>
      <c r="N23" s="302">
        <v>17</v>
      </c>
      <c r="O23" s="303">
        <f t="shared" si="1"/>
        <v>27</v>
      </c>
    </row>
    <row r="24" spans="2:15" ht="21" customHeight="1" x14ac:dyDescent="0.15">
      <c r="B24" s="314" t="s">
        <v>183</v>
      </c>
      <c r="C24" s="304">
        <v>1</v>
      </c>
      <c r="D24" s="305">
        <v>0</v>
      </c>
      <c r="E24" s="305">
        <v>0</v>
      </c>
      <c r="F24" s="305">
        <v>0</v>
      </c>
      <c r="G24" s="305">
        <v>241</v>
      </c>
      <c r="H24" s="305">
        <v>205</v>
      </c>
      <c r="I24" s="305">
        <v>186</v>
      </c>
      <c r="J24" s="305">
        <v>343</v>
      </c>
      <c r="K24" s="305">
        <v>186</v>
      </c>
      <c r="L24" s="305">
        <v>30</v>
      </c>
      <c r="M24" s="305">
        <v>301</v>
      </c>
      <c r="N24" s="306">
        <v>105</v>
      </c>
      <c r="O24" s="307">
        <f t="shared" si="1"/>
        <v>1598</v>
      </c>
    </row>
    <row r="25" spans="2:15" ht="21" customHeight="1" x14ac:dyDescent="0.15">
      <c r="B25" s="314" t="s">
        <v>242</v>
      </c>
      <c r="C25" s="304">
        <v>0</v>
      </c>
      <c r="D25" s="305">
        <v>0</v>
      </c>
      <c r="E25" s="305">
        <v>0</v>
      </c>
      <c r="F25" s="305">
        <v>0</v>
      </c>
      <c r="G25" s="305">
        <v>0</v>
      </c>
      <c r="H25" s="305">
        <v>0</v>
      </c>
      <c r="I25" s="305">
        <v>0</v>
      </c>
      <c r="J25" s="305">
        <v>0</v>
      </c>
      <c r="K25" s="305">
        <v>0</v>
      </c>
      <c r="L25" s="305">
        <v>0</v>
      </c>
      <c r="M25" s="305">
        <v>0</v>
      </c>
      <c r="N25" s="306">
        <v>0</v>
      </c>
      <c r="O25" s="307">
        <f>SUM(C25:N25)</f>
        <v>0</v>
      </c>
    </row>
  </sheetData>
  <mergeCells count="12">
    <mergeCell ref="C16:D16"/>
    <mergeCell ref="C13:D13"/>
    <mergeCell ref="H14:I14"/>
    <mergeCell ref="H15:I15"/>
    <mergeCell ref="F15:G15"/>
    <mergeCell ref="C14:D14"/>
    <mergeCell ref="C15:D15"/>
    <mergeCell ref="O3:O4"/>
    <mergeCell ref="F12:I12"/>
    <mergeCell ref="N3:N4"/>
    <mergeCell ref="M3:M4"/>
    <mergeCell ref="H13:I13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16"/>
  <sheetViews>
    <sheetView zoomScale="80" zoomScaleNormal="80" workbookViewId="0">
      <selection activeCell="K21" sqref="K21"/>
    </sheetView>
  </sheetViews>
  <sheetFormatPr defaultRowHeight="18.75" customHeight="1" x14ac:dyDescent="0.15"/>
  <cols>
    <col min="1" max="1" width="8" style="34" bestFit="1" customWidth="1"/>
    <col min="2" max="2" width="13.75" style="34" bestFit="1" customWidth="1"/>
    <col min="3" max="3" width="8" style="34" customWidth="1"/>
    <col min="4" max="5" width="8" style="34" bestFit="1" customWidth="1"/>
    <col min="6" max="6" width="10" style="34" bestFit="1" customWidth="1"/>
    <col min="7" max="7" width="5.875" style="34" customWidth="1"/>
    <col min="8" max="8" width="12.5" style="34" bestFit="1" customWidth="1"/>
    <col min="9" max="9" width="10.25" style="34" bestFit="1" customWidth="1"/>
    <col min="10" max="10" width="15.75" style="34" bestFit="1" customWidth="1"/>
    <col min="11" max="11" width="13.125" style="34" bestFit="1" customWidth="1"/>
    <col min="12" max="13" width="8" style="34" bestFit="1" customWidth="1"/>
    <col min="14" max="14" width="5.875" style="34" bestFit="1" customWidth="1"/>
    <col min="15" max="15" width="8.875" style="34" bestFit="1" customWidth="1"/>
    <col min="16" max="16" width="8.125" style="34" bestFit="1" customWidth="1"/>
    <col min="17" max="16384" width="9" style="34"/>
  </cols>
  <sheetData>
    <row r="1" spans="1:16" ht="45.75" customHeight="1" x14ac:dyDescent="0.15">
      <c r="A1" s="392" t="s">
        <v>197</v>
      </c>
      <c r="B1" s="392"/>
      <c r="C1" s="392"/>
      <c r="D1" s="392"/>
      <c r="E1" s="392"/>
      <c r="F1" s="392"/>
      <c r="H1" s="392" t="s">
        <v>196</v>
      </c>
      <c r="I1" s="392"/>
      <c r="J1" s="392"/>
      <c r="K1" s="392"/>
      <c r="L1" s="392"/>
      <c r="M1" s="392"/>
      <c r="N1" s="392"/>
      <c r="O1" s="392"/>
      <c r="P1" s="392"/>
    </row>
    <row r="2" spans="1:16" ht="37.5" customHeight="1" x14ac:dyDescent="0.15">
      <c r="A2" s="399" t="s">
        <v>15</v>
      </c>
      <c r="B2" s="399" t="s">
        <v>16</v>
      </c>
      <c r="C2" s="399"/>
      <c r="D2" s="391" t="s">
        <v>136</v>
      </c>
      <c r="E2" s="391" t="s">
        <v>17</v>
      </c>
      <c r="F2" s="391" t="s">
        <v>106</v>
      </c>
      <c r="H2" s="394" t="s">
        <v>171</v>
      </c>
      <c r="I2" s="400" t="s">
        <v>172</v>
      </c>
      <c r="J2" s="400" t="s">
        <v>173</v>
      </c>
      <c r="K2" s="396" t="s">
        <v>144</v>
      </c>
      <c r="L2" s="393" t="s">
        <v>137</v>
      </c>
      <c r="M2" s="393"/>
      <c r="N2" s="393"/>
      <c r="O2" s="397" t="s">
        <v>17</v>
      </c>
      <c r="P2" s="398" t="s">
        <v>106</v>
      </c>
    </row>
    <row r="3" spans="1:16" ht="30" customHeight="1" x14ac:dyDescent="0.15">
      <c r="A3" s="399"/>
      <c r="B3" s="399"/>
      <c r="C3" s="399"/>
      <c r="D3" s="391"/>
      <c r="E3" s="391"/>
      <c r="F3" s="391"/>
      <c r="H3" s="395"/>
      <c r="I3" s="396"/>
      <c r="J3" s="396"/>
      <c r="K3" s="396"/>
      <c r="L3" s="177" t="s">
        <v>138</v>
      </c>
      <c r="M3" s="177" t="s">
        <v>139</v>
      </c>
      <c r="N3" s="173" t="s">
        <v>0</v>
      </c>
      <c r="O3" s="397"/>
      <c r="P3" s="398"/>
    </row>
    <row r="4" spans="1:16" ht="30" customHeight="1" x14ac:dyDescent="0.15">
      <c r="A4" s="228" t="s">
        <v>198</v>
      </c>
      <c r="B4" s="228" t="s">
        <v>208</v>
      </c>
      <c r="C4" s="171">
        <v>23</v>
      </c>
      <c r="D4" s="172">
        <v>23</v>
      </c>
      <c r="E4" s="174">
        <f>D4/C4</f>
        <v>1</v>
      </c>
      <c r="F4" s="175">
        <f>C4-D4</f>
        <v>0</v>
      </c>
      <c r="H4" s="223" t="s">
        <v>147</v>
      </c>
      <c r="I4" s="223" t="s">
        <v>148</v>
      </c>
      <c r="J4" s="223" t="s">
        <v>184</v>
      </c>
      <c r="K4" s="270">
        <v>23</v>
      </c>
      <c r="L4" s="172">
        <v>16</v>
      </c>
      <c r="M4" s="172">
        <v>4</v>
      </c>
      <c r="N4" s="176">
        <f>SUM(L4:M4)</f>
        <v>20</v>
      </c>
      <c r="O4" s="178">
        <f>N4/K4</f>
        <v>0.86956521739130432</v>
      </c>
      <c r="P4" s="172">
        <f>K4-N4</f>
        <v>3</v>
      </c>
    </row>
    <row r="5" spans="1:16" ht="30" customHeight="1" x14ac:dyDescent="0.15">
      <c r="A5" s="228" t="s">
        <v>199</v>
      </c>
      <c r="B5" s="228" t="s">
        <v>209</v>
      </c>
      <c r="C5" s="171">
        <v>28</v>
      </c>
      <c r="D5" s="172">
        <v>28</v>
      </c>
      <c r="E5" s="174">
        <f t="shared" ref="E5:E14" si="0">D5/C5</f>
        <v>1</v>
      </c>
      <c r="F5" s="175">
        <f t="shared" ref="F5:F14" si="1">C5-D5</f>
        <v>0</v>
      </c>
      <c r="H5" s="223" t="s">
        <v>149</v>
      </c>
      <c r="I5" s="223" t="s">
        <v>150</v>
      </c>
      <c r="J5" s="223" t="s">
        <v>185</v>
      </c>
      <c r="K5" s="270">
        <v>19</v>
      </c>
      <c r="L5" s="171">
        <v>11</v>
      </c>
      <c r="M5" s="171">
        <v>7</v>
      </c>
      <c r="N5" s="176">
        <f t="shared" ref="N5:N14" si="2">SUM(L5:M5)</f>
        <v>18</v>
      </c>
      <c r="O5" s="178">
        <f t="shared" ref="O5:O14" si="3">N5/K5</f>
        <v>0.94736842105263153</v>
      </c>
      <c r="P5" s="172">
        <f t="shared" ref="P5:P14" si="4">K5-N5</f>
        <v>1</v>
      </c>
    </row>
    <row r="6" spans="1:16" ht="30" customHeight="1" x14ac:dyDescent="0.15">
      <c r="A6" s="228" t="s">
        <v>200</v>
      </c>
      <c r="B6" s="228" t="s">
        <v>210</v>
      </c>
      <c r="C6" s="171">
        <v>21</v>
      </c>
      <c r="D6" s="172">
        <v>21</v>
      </c>
      <c r="E6" s="174">
        <f t="shared" si="0"/>
        <v>1</v>
      </c>
      <c r="F6" s="175">
        <f t="shared" si="1"/>
        <v>0</v>
      </c>
      <c r="H6" s="223" t="s">
        <v>151</v>
      </c>
      <c r="I6" s="223" t="s">
        <v>152</v>
      </c>
      <c r="J6" s="223" t="s">
        <v>186</v>
      </c>
      <c r="K6" s="270">
        <v>22</v>
      </c>
      <c r="L6" s="171">
        <v>17</v>
      </c>
      <c r="M6" s="171">
        <v>3</v>
      </c>
      <c r="N6" s="176">
        <f t="shared" si="2"/>
        <v>20</v>
      </c>
      <c r="O6" s="178">
        <f t="shared" si="3"/>
        <v>0.90909090909090906</v>
      </c>
      <c r="P6" s="172">
        <f t="shared" si="4"/>
        <v>2</v>
      </c>
    </row>
    <row r="7" spans="1:16" ht="30" customHeight="1" x14ac:dyDescent="0.15">
      <c r="A7" s="228" t="s">
        <v>174</v>
      </c>
      <c r="B7" s="228" t="s">
        <v>211</v>
      </c>
      <c r="C7" s="171">
        <v>22</v>
      </c>
      <c r="D7" s="172">
        <v>21</v>
      </c>
      <c r="E7" s="174">
        <f t="shared" si="0"/>
        <v>0.95454545454545459</v>
      </c>
      <c r="F7" s="175">
        <f t="shared" si="1"/>
        <v>1</v>
      </c>
      <c r="H7" s="223" t="s">
        <v>153</v>
      </c>
      <c r="I7" s="223" t="s">
        <v>154</v>
      </c>
      <c r="J7" s="223" t="s">
        <v>187</v>
      </c>
      <c r="K7" s="270">
        <v>19</v>
      </c>
      <c r="L7" s="171">
        <v>16</v>
      </c>
      <c r="M7" s="171">
        <v>1</v>
      </c>
      <c r="N7" s="176">
        <f t="shared" si="2"/>
        <v>17</v>
      </c>
      <c r="O7" s="178">
        <f t="shared" si="3"/>
        <v>0.89473684210526316</v>
      </c>
      <c r="P7" s="172">
        <f t="shared" si="4"/>
        <v>2</v>
      </c>
    </row>
    <row r="8" spans="1:16" ht="30" customHeight="1" x14ac:dyDescent="0.15">
      <c r="A8" s="228" t="s">
        <v>201</v>
      </c>
      <c r="B8" s="228" t="s">
        <v>212</v>
      </c>
      <c r="C8" s="171">
        <v>23</v>
      </c>
      <c r="D8" s="172">
        <v>23</v>
      </c>
      <c r="E8" s="174">
        <f t="shared" si="0"/>
        <v>1</v>
      </c>
      <c r="F8" s="175">
        <f t="shared" si="1"/>
        <v>0</v>
      </c>
      <c r="H8" s="223" t="s">
        <v>155</v>
      </c>
      <c r="I8" s="223" t="s">
        <v>156</v>
      </c>
      <c r="J8" s="223" t="s">
        <v>188</v>
      </c>
      <c r="K8" s="270">
        <v>40</v>
      </c>
      <c r="L8" s="171">
        <v>24</v>
      </c>
      <c r="M8" s="171">
        <v>9</v>
      </c>
      <c r="N8" s="176">
        <f t="shared" si="2"/>
        <v>33</v>
      </c>
      <c r="O8" s="178">
        <f t="shared" si="3"/>
        <v>0.82499999999999996</v>
      </c>
      <c r="P8" s="172">
        <f t="shared" si="4"/>
        <v>7</v>
      </c>
    </row>
    <row r="9" spans="1:16" ht="30" customHeight="1" x14ac:dyDescent="0.15">
      <c r="A9" s="228" t="s">
        <v>202</v>
      </c>
      <c r="B9" s="228" t="s">
        <v>213</v>
      </c>
      <c r="C9" s="171">
        <v>26</v>
      </c>
      <c r="D9" s="172">
        <v>25</v>
      </c>
      <c r="E9" s="174">
        <f t="shared" si="0"/>
        <v>0.96153846153846156</v>
      </c>
      <c r="F9" s="175">
        <f t="shared" si="1"/>
        <v>1</v>
      </c>
      <c r="H9" s="223" t="s">
        <v>157</v>
      </c>
      <c r="I9" s="223" t="s">
        <v>158</v>
      </c>
      <c r="J9" s="223" t="s">
        <v>189</v>
      </c>
      <c r="K9" s="270">
        <v>28</v>
      </c>
      <c r="L9" s="171">
        <v>15</v>
      </c>
      <c r="M9" s="171">
        <v>10</v>
      </c>
      <c r="N9" s="176">
        <f t="shared" si="2"/>
        <v>25</v>
      </c>
      <c r="O9" s="178">
        <f t="shared" si="3"/>
        <v>0.8928571428571429</v>
      </c>
      <c r="P9" s="172">
        <f t="shared" si="4"/>
        <v>3</v>
      </c>
    </row>
    <row r="10" spans="1:16" ht="30" customHeight="1" x14ac:dyDescent="0.15">
      <c r="A10" s="228" t="s">
        <v>203</v>
      </c>
      <c r="B10" s="228" t="s">
        <v>214</v>
      </c>
      <c r="C10" s="171">
        <v>26</v>
      </c>
      <c r="D10" s="172">
        <v>26</v>
      </c>
      <c r="E10" s="174">
        <f t="shared" si="0"/>
        <v>1</v>
      </c>
      <c r="F10" s="175">
        <f t="shared" si="1"/>
        <v>0</v>
      </c>
      <c r="H10" s="223" t="s">
        <v>159</v>
      </c>
      <c r="I10" s="223" t="s">
        <v>160</v>
      </c>
      <c r="J10" s="223" t="s">
        <v>190</v>
      </c>
      <c r="K10" s="270">
        <v>34</v>
      </c>
      <c r="L10" s="171">
        <v>19</v>
      </c>
      <c r="M10" s="171">
        <v>8</v>
      </c>
      <c r="N10" s="176">
        <f t="shared" si="2"/>
        <v>27</v>
      </c>
      <c r="O10" s="178">
        <f t="shared" si="3"/>
        <v>0.79411764705882348</v>
      </c>
      <c r="P10" s="172">
        <f t="shared" si="4"/>
        <v>7</v>
      </c>
    </row>
    <row r="11" spans="1:16" ht="30" customHeight="1" x14ac:dyDescent="0.15">
      <c r="A11" s="228" t="s">
        <v>204</v>
      </c>
      <c r="B11" s="228" t="s">
        <v>215</v>
      </c>
      <c r="C11" s="171">
        <v>26</v>
      </c>
      <c r="D11" s="172">
        <v>26</v>
      </c>
      <c r="E11" s="174">
        <f t="shared" si="0"/>
        <v>1</v>
      </c>
      <c r="F11" s="175">
        <f t="shared" si="1"/>
        <v>0</v>
      </c>
      <c r="H11" s="223" t="s">
        <v>161</v>
      </c>
      <c r="I11" s="223" t="s">
        <v>162</v>
      </c>
      <c r="J11" s="223" t="s">
        <v>191</v>
      </c>
      <c r="K11" s="270">
        <v>20</v>
      </c>
      <c r="L11" s="171">
        <v>10</v>
      </c>
      <c r="M11" s="171">
        <v>4</v>
      </c>
      <c r="N11" s="176">
        <f t="shared" si="2"/>
        <v>14</v>
      </c>
      <c r="O11" s="178">
        <f t="shared" si="3"/>
        <v>0.7</v>
      </c>
      <c r="P11" s="172">
        <f t="shared" si="4"/>
        <v>6</v>
      </c>
    </row>
    <row r="12" spans="1:16" ht="30" customHeight="1" x14ac:dyDescent="0.15">
      <c r="A12" s="228" t="s">
        <v>205</v>
      </c>
      <c r="B12" s="228" t="s">
        <v>216</v>
      </c>
      <c r="C12" s="171">
        <v>24</v>
      </c>
      <c r="D12" s="172">
        <v>23</v>
      </c>
      <c r="E12" s="174">
        <f t="shared" si="0"/>
        <v>0.95833333333333337</v>
      </c>
      <c r="F12" s="175">
        <f t="shared" si="1"/>
        <v>1</v>
      </c>
      <c r="H12" s="223" t="s">
        <v>163</v>
      </c>
      <c r="I12" s="223" t="s">
        <v>164</v>
      </c>
      <c r="J12" s="223" t="s">
        <v>192</v>
      </c>
      <c r="K12" s="270">
        <v>26</v>
      </c>
      <c r="L12" s="171">
        <v>15</v>
      </c>
      <c r="M12" s="171">
        <v>9</v>
      </c>
      <c r="N12" s="176">
        <f t="shared" si="2"/>
        <v>24</v>
      </c>
      <c r="O12" s="178">
        <f t="shared" si="3"/>
        <v>0.92307692307692313</v>
      </c>
      <c r="P12" s="172">
        <f t="shared" si="4"/>
        <v>2</v>
      </c>
    </row>
    <row r="13" spans="1:16" ht="30" customHeight="1" x14ac:dyDescent="0.15">
      <c r="A13" s="228" t="s">
        <v>175</v>
      </c>
      <c r="B13" s="228" t="s">
        <v>217</v>
      </c>
      <c r="C13" s="171">
        <v>16</v>
      </c>
      <c r="D13" s="172">
        <v>16</v>
      </c>
      <c r="E13" s="174">
        <f t="shared" si="0"/>
        <v>1</v>
      </c>
      <c r="F13" s="175">
        <f t="shared" si="1"/>
        <v>0</v>
      </c>
      <c r="H13" s="223" t="s">
        <v>165</v>
      </c>
      <c r="I13" s="223" t="s">
        <v>166</v>
      </c>
      <c r="J13" s="223" t="s">
        <v>193</v>
      </c>
      <c r="K13" s="270">
        <v>24</v>
      </c>
      <c r="L13" s="171">
        <v>16</v>
      </c>
      <c r="M13" s="171">
        <v>5</v>
      </c>
      <c r="N13" s="176">
        <f t="shared" si="2"/>
        <v>21</v>
      </c>
      <c r="O13" s="178">
        <f t="shared" si="3"/>
        <v>0.875</v>
      </c>
      <c r="P13" s="172">
        <f t="shared" si="4"/>
        <v>3</v>
      </c>
    </row>
    <row r="14" spans="1:16" ht="30" customHeight="1" x14ac:dyDescent="0.15">
      <c r="A14" s="228" t="s">
        <v>206</v>
      </c>
      <c r="B14" s="228" t="s">
        <v>218</v>
      </c>
      <c r="C14" s="171">
        <v>28</v>
      </c>
      <c r="D14" s="172">
        <v>27</v>
      </c>
      <c r="E14" s="174">
        <f t="shared" si="0"/>
        <v>0.9642857142857143</v>
      </c>
      <c r="F14" s="175">
        <f t="shared" si="1"/>
        <v>1</v>
      </c>
      <c r="H14" s="223" t="s">
        <v>167</v>
      </c>
      <c r="I14" s="223" t="s">
        <v>168</v>
      </c>
      <c r="J14" s="223" t="s">
        <v>194</v>
      </c>
      <c r="K14" s="270">
        <v>22</v>
      </c>
      <c r="L14" s="171">
        <v>13</v>
      </c>
      <c r="M14" s="171">
        <v>5</v>
      </c>
      <c r="N14" s="176">
        <f t="shared" si="2"/>
        <v>18</v>
      </c>
      <c r="O14" s="178">
        <f t="shared" si="3"/>
        <v>0.81818181818181823</v>
      </c>
      <c r="P14" s="172">
        <f t="shared" si="4"/>
        <v>4</v>
      </c>
    </row>
    <row r="15" spans="1:16" ht="30" customHeight="1" thickBot="1" x14ac:dyDescent="0.2">
      <c r="A15" s="229" t="s">
        <v>207</v>
      </c>
      <c r="B15" s="228" t="s">
        <v>219</v>
      </c>
      <c r="C15" s="208">
        <v>34</v>
      </c>
      <c r="D15" s="209">
        <v>31</v>
      </c>
      <c r="E15" s="210">
        <f>D15/C15</f>
        <v>0.91176470588235292</v>
      </c>
      <c r="F15" s="211">
        <f>C15-D15</f>
        <v>3</v>
      </c>
      <c r="H15" s="224" t="s">
        <v>169</v>
      </c>
      <c r="I15" s="224" t="s">
        <v>170</v>
      </c>
      <c r="J15" s="224" t="s">
        <v>195</v>
      </c>
      <c r="K15" s="271">
        <v>25</v>
      </c>
      <c r="L15" s="208">
        <v>13</v>
      </c>
      <c r="M15" s="208">
        <v>10</v>
      </c>
      <c r="N15" s="212">
        <f>L15+M15</f>
        <v>23</v>
      </c>
      <c r="O15" s="213">
        <f>N15/K15</f>
        <v>0.92</v>
      </c>
      <c r="P15" s="209">
        <f>K15-N15</f>
        <v>2</v>
      </c>
    </row>
    <row r="16" spans="1:16" ht="30" customHeight="1" thickTop="1" x14ac:dyDescent="0.15">
      <c r="A16" s="388" t="s">
        <v>145</v>
      </c>
      <c r="B16" s="390"/>
      <c r="C16" s="204">
        <f>SUM(C4:C15)</f>
        <v>297</v>
      </c>
      <c r="D16" s="205">
        <f>SUM(D4:D15)</f>
        <v>290</v>
      </c>
      <c r="E16" s="206">
        <f>D16/C16</f>
        <v>0.97643097643097643</v>
      </c>
      <c r="F16" s="207">
        <f>SUM(F4:F15)</f>
        <v>7</v>
      </c>
      <c r="H16" s="388" t="s">
        <v>140</v>
      </c>
      <c r="I16" s="389"/>
      <c r="J16" s="390"/>
      <c r="K16" s="269">
        <f>SUM(K4:K15)</f>
        <v>302</v>
      </c>
      <c r="L16" s="204">
        <f>SUM(L4:L15)</f>
        <v>185</v>
      </c>
      <c r="M16" s="204">
        <f>SUM(M4:M15)</f>
        <v>75</v>
      </c>
      <c r="N16" s="204">
        <f>SUM(N4:N15)</f>
        <v>260</v>
      </c>
      <c r="O16" s="206">
        <f>N16/K16</f>
        <v>0.86092715231788075</v>
      </c>
      <c r="P16" s="205">
        <f>SUM(P4:P15)</f>
        <v>42</v>
      </c>
    </row>
  </sheetData>
  <mergeCells count="16">
    <mergeCell ref="H16:J16"/>
    <mergeCell ref="A16:B16"/>
    <mergeCell ref="E2:E3"/>
    <mergeCell ref="F2:F3"/>
    <mergeCell ref="A1:F1"/>
    <mergeCell ref="H1:P1"/>
    <mergeCell ref="L2:N2"/>
    <mergeCell ref="H2:H3"/>
    <mergeCell ref="K2:K3"/>
    <mergeCell ref="O2:O3"/>
    <mergeCell ref="P2:P3"/>
    <mergeCell ref="A2:A3"/>
    <mergeCell ref="B2:C3"/>
    <mergeCell ref="D2:D3"/>
    <mergeCell ref="J2:J3"/>
    <mergeCell ref="I2:I3"/>
  </mergeCells>
  <phoneticPr fontId="15"/>
  <pageMargins left="0.59055118110236227" right="0.19685039370078741" top="0.59055118110236227" bottom="0.59055118110236227" header="0" footer="0"/>
  <pageSetup paperSize="9" scale="93" fitToHeight="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G73" sqref="G73"/>
    </sheetView>
  </sheetViews>
  <sheetFormatPr defaultRowHeight="13.5" x14ac:dyDescent="0.15"/>
  <sheetData>
    <row r="1" spans="1:11" ht="14.25" thickBot="1" x14ac:dyDescent="0.2">
      <c r="A1" s="401" t="s">
        <v>251</v>
      </c>
      <c r="B1" s="401"/>
      <c r="C1" s="401"/>
      <c r="D1" s="401"/>
      <c r="E1" s="402"/>
      <c r="F1" s="403"/>
      <c r="G1" s="403"/>
      <c r="H1" s="404" t="s">
        <v>252</v>
      </c>
      <c r="I1" s="404"/>
      <c r="J1" s="404"/>
      <c r="K1" s="404"/>
    </row>
    <row r="2" spans="1:11" x14ac:dyDescent="0.15">
      <c r="A2" s="405"/>
      <c r="B2" s="406" t="s">
        <v>253</v>
      </c>
      <c r="C2" s="407" t="s">
        <v>254</v>
      </c>
      <c r="D2" s="407"/>
      <c r="E2" s="408"/>
      <c r="F2" s="409"/>
      <c r="G2" s="410"/>
      <c r="H2" s="406" t="s">
        <v>253</v>
      </c>
      <c r="I2" s="407" t="s">
        <v>254</v>
      </c>
      <c r="J2" s="411"/>
      <c r="K2" s="408"/>
    </row>
    <row r="3" spans="1:11" x14ac:dyDescent="0.15">
      <c r="A3" s="412"/>
      <c r="B3" s="413"/>
      <c r="C3" s="414"/>
      <c r="D3" s="415" t="s">
        <v>255</v>
      </c>
      <c r="E3" s="416" t="s">
        <v>256</v>
      </c>
      <c r="F3" s="417"/>
      <c r="G3" s="418"/>
      <c r="H3" s="413"/>
      <c r="I3" s="414"/>
      <c r="J3" s="415" t="s">
        <v>255</v>
      </c>
      <c r="K3" s="416" t="s">
        <v>256</v>
      </c>
    </row>
    <row r="4" spans="1:11" x14ac:dyDescent="0.15">
      <c r="A4" s="419" t="s">
        <v>257</v>
      </c>
      <c r="B4" s="420" t="s">
        <v>258</v>
      </c>
      <c r="C4" s="230">
        <v>2275</v>
      </c>
      <c r="D4" s="230">
        <v>232</v>
      </c>
      <c r="E4" s="421">
        <f>SUM(C4:C18)</f>
        <v>20403</v>
      </c>
      <c r="F4" s="422" t="s">
        <v>385</v>
      </c>
      <c r="G4" s="423" t="s">
        <v>259</v>
      </c>
      <c r="H4" s="420" t="s">
        <v>260</v>
      </c>
      <c r="I4" s="230">
        <v>1448</v>
      </c>
      <c r="J4" s="230">
        <v>1448</v>
      </c>
      <c r="K4" s="424">
        <f>SUM(I4:I14)</f>
        <v>11251</v>
      </c>
    </row>
    <row r="5" spans="1:11" x14ac:dyDescent="0.15">
      <c r="A5" s="425"/>
      <c r="B5" s="420" t="s">
        <v>261</v>
      </c>
      <c r="C5" s="230">
        <v>689</v>
      </c>
      <c r="D5" s="230">
        <v>67</v>
      </c>
      <c r="E5" s="426"/>
      <c r="F5" s="427"/>
      <c r="G5" s="428"/>
      <c r="H5" s="420" t="s">
        <v>262</v>
      </c>
      <c r="I5" s="230">
        <v>5833</v>
      </c>
      <c r="J5" s="230">
        <v>5833</v>
      </c>
      <c r="K5" s="429"/>
    </row>
    <row r="6" spans="1:11" x14ac:dyDescent="0.15">
      <c r="A6" s="425"/>
      <c r="B6" s="420" t="s">
        <v>263</v>
      </c>
      <c r="C6" s="230">
        <v>2397</v>
      </c>
      <c r="D6" s="230">
        <v>229</v>
      </c>
      <c r="E6" s="426"/>
      <c r="F6" s="427"/>
      <c r="G6" s="428"/>
      <c r="H6" s="420" t="s">
        <v>264</v>
      </c>
      <c r="I6" s="230">
        <v>107</v>
      </c>
      <c r="J6" s="230">
        <v>107</v>
      </c>
      <c r="K6" s="429"/>
    </row>
    <row r="7" spans="1:11" x14ac:dyDescent="0.15">
      <c r="A7" s="425"/>
      <c r="B7" s="420" t="s">
        <v>265</v>
      </c>
      <c r="C7" s="230">
        <v>1975</v>
      </c>
      <c r="D7" s="230">
        <v>319</v>
      </c>
      <c r="E7" s="426"/>
      <c r="F7" s="427"/>
      <c r="G7" s="428"/>
      <c r="H7" s="420" t="s">
        <v>266</v>
      </c>
      <c r="I7" s="230">
        <v>369</v>
      </c>
      <c r="J7" s="230">
        <v>369</v>
      </c>
      <c r="K7" s="429"/>
    </row>
    <row r="8" spans="1:11" x14ac:dyDescent="0.15">
      <c r="A8" s="425"/>
      <c r="B8" s="420" t="s">
        <v>267</v>
      </c>
      <c r="C8" s="230">
        <v>1738</v>
      </c>
      <c r="D8" s="230">
        <v>157</v>
      </c>
      <c r="E8" s="426"/>
      <c r="F8" s="427"/>
      <c r="G8" s="428"/>
      <c r="H8" s="420" t="s">
        <v>268</v>
      </c>
      <c r="I8" s="230">
        <v>707</v>
      </c>
      <c r="J8" s="230">
        <v>707</v>
      </c>
      <c r="K8" s="429"/>
    </row>
    <row r="9" spans="1:11" x14ac:dyDescent="0.15">
      <c r="A9" s="425"/>
      <c r="B9" s="420" t="s">
        <v>269</v>
      </c>
      <c r="C9" s="230">
        <v>1143</v>
      </c>
      <c r="D9" s="230">
        <v>178</v>
      </c>
      <c r="E9" s="426"/>
      <c r="F9" s="427"/>
      <c r="G9" s="428"/>
      <c r="H9" s="420" t="s">
        <v>270</v>
      </c>
      <c r="I9" s="230">
        <v>70</v>
      </c>
      <c r="J9" s="230">
        <v>70</v>
      </c>
      <c r="K9" s="429"/>
    </row>
    <row r="10" spans="1:11" x14ac:dyDescent="0.15">
      <c r="A10" s="425"/>
      <c r="B10" s="420" t="s">
        <v>271</v>
      </c>
      <c r="C10" s="230">
        <v>798</v>
      </c>
      <c r="D10" s="230">
        <v>4</v>
      </c>
      <c r="E10" s="426"/>
      <c r="F10" s="427"/>
      <c r="G10" s="428"/>
      <c r="H10" s="420" t="s">
        <v>272</v>
      </c>
      <c r="I10" s="230">
        <v>1746</v>
      </c>
      <c r="J10" s="230">
        <v>1745</v>
      </c>
      <c r="K10" s="429"/>
    </row>
    <row r="11" spans="1:11" x14ac:dyDescent="0.15">
      <c r="A11" s="425"/>
      <c r="B11" s="420" t="s">
        <v>273</v>
      </c>
      <c r="C11" s="230">
        <v>2081</v>
      </c>
      <c r="D11" s="230">
        <v>10</v>
      </c>
      <c r="E11" s="426"/>
      <c r="F11" s="427"/>
      <c r="G11" s="428"/>
      <c r="H11" s="420" t="s">
        <v>274</v>
      </c>
      <c r="I11" s="230">
        <v>240</v>
      </c>
      <c r="J11" s="230">
        <v>240</v>
      </c>
      <c r="K11" s="429"/>
    </row>
    <row r="12" spans="1:11" x14ac:dyDescent="0.15">
      <c r="A12" s="425"/>
      <c r="B12" s="420" t="s">
        <v>275</v>
      </c>
      <c r="C12" s="230">
        <v>1756</v>
      </c>
      <c r="D12" s="230">
        <v>35</v>
      </c>
      <c r="E12" s="426"/>
      <c r="F12" s="427"/>
      <c r="G12" s="428"/>
      <c r="H12" s="420" t="s">
        <v>276</v>
      </c>
      <c r="I12" s="230">
        <v>459</v>
      </c>
      <c r="J12" s="230">
        <v>459</v>
      </c>
      <c r="K12" s="429"/>
    </row>
    <row r="13" spans="1:11" x14ac:dyDescent="0.15">
      <c r="A13" s="425"/>
      <c r="B13" s="420" t="s">
        <v>277</v>
      </c>
      <c r="C13" s="230">
        <v>666</v>
      </c>
      <c r="D13" s="230">
        <v>32</v>
      </c>
      <c r="E13" s="426"/>
      <c r="F13" s="427"/>
      <c r="G13" s="428"/>
      <c r="H13" s="420" t="s">
        <v>278</v>
      </c>
      <c r="I13" s="420">
        <v>211</v>
      </c>
      <c r="J13" s="420">
        <v>168</v>
      </c>
      <c r="K13" s="429"/>
    </row>
    <row r="14" spans="1:11" x14ac:dyDescent="0.15">
      <c r="A14" s="425"/>
      <c r="B14" s="420" t="s">
        <v>279</v>
      </c>
      <c r="C14" s="230">
        <v>578</v>
      </c>
      <c r="D14" s="230">
        <v>0</v>
      </c>
      <c r="E14" s="426"/>
      <c r="F14" s="427"/>
      <c r="G14" s="430"/>
      <c r="H14" s="420" t="s">
        <v>280</v>
      </c>
      <c r="I14" s="230">
        <v>61</v>
      </c>
      <c r="J14" s="230">
        <v>61</v>
      </c>
      <c r="K14" s="431"/>
    </row>
    <row r="15" spans="1:11" x14ac:dyDescent="0.15">
      <c r="A15" s="425"/>
      <c r="B15" s="420" t="s">
        <v>281</v>
      </c>
      <c r="C15" s="230">
        <v>1583</v>
      </c>
      <c r="D15" s="230">
        <v>0</v>
      </c>
      <c r="E15" s="426"/>
      <c r="F15" s="427"/>
      <c r="G15" s="432" t="s">
        <v>282</v>
      </c>
      <c r="H15" s="433"/>
      <c r="I15" s="230">
        <v>684</v>
      </c>
      <c r="J15" s="230">
        <v>684</v>
      </c>
      <c r="K15" s="434">
        <f>I15</f>
        <v>684</v>
      </c>
    </row>
    <row r="16" spans="1:11" x14ac:dyDescent="0.15">
      <c r="A16" s="425"/>
      <c r="B16" s="420" t="s">
        <v>283</v>
      </c>
      <c r="C16" s="230">
        <v>863</v>
      </c>
      <c r="D16" s="230">
        <v>18</v>
      </c>
      <c r="E16" s="426"/>
      <c r="F16" s="427"/>
      <c r="G16" s="432" t="s">
        <v>284</v>
      </c>
      <c r="H16" s="433"/>
      <c r="I16" s="230">
        <v>189</v>
      </c>
      <c r="J16" s="230">
        <v>189</v>
      </c>
      <c r="K16" s="434">
        <f>I16</f>
        <v>189</v>
      </c>
    </row>
    <row r="17" spans="1:11" x14ac:dyDescent="0.15">
      <c r="A17" s="425"/>
      <c r="B17" s="420" t="s">
        <v>285</v>
      </c>
      <c r="C17" s="230">
        <v>1568</v>
      </c>
      <c r="D17" s="230">
        <v>0</v>
      </c>
      <c r="E17" s="426"/>
      <c r="F17" s="427"/>
      <c r="G17" s="435" t="s">
        <v>286</v>
      </c>
      <c r="H17" s="420" t="s">
        <v>287</v>
      </c>
      <c r="I17" s="230">
        <v>1456</v>
      </c>
      <c r="J17" s="230">
        <v>1456</v>
      </c>
      <c r="K17" s="421">
        <f>SUM(I17:I25)</f>
        <v>5044</v>
      </c>
    </row>
    <row r="18" spans="1:11" x14ac:dyDescent="0.15">
      <c r="A18" s="425"/>
      <c r="B18" s="420" t="s">
        <v>288</v>
      </c>
      <c r="C18" s="230">
        <v>293</v>
      </c>
      <c r="D18" s="230">
        <v>5</v>
      </c>
      <c r="E18" s="426"/>
      <c r="F18" s="427"/>
      <c r="G18" s="436"/>
      <c r="H18" s="420" t="s">
        <v>289</v>
      </c>
      <c r="I18" s="230">
        <v>2949</v>
      </c>
      <c r="J18" s="230">
        <v>2949</v>
      </c>
      <c r="K18" s="426"/>
    </row>
    <row r="19" spans="1:11" x14ac:dyDescent="0.15">
      <c r="A19" s="419" t="s">
        <v>290</v>
      </c>
      <c r="B19" s="420" t="s">
        <v>291</v>
      </c>
      <c r="C19" s="230">
        <v>2839</v>
      </c>
      <c r="D19" s="230">
        <v>262</v>
      </c>
      <c r="E19" s="421">
        <f>SUM(C19:C42)</f>
        <v>46849</v>
      </c>
      <c r="F19" s="427"/>
      <c r="G19" s="436"/>
      <c r="H19" s="420" t="s">
        <v>292</v>
      </c>
      <c r="I19" s="230">
        <v>86</v>
      </c>
      <c r="J19" s="230">
        <v>86</v>
      </c>
      <c r="K19" s="426"/>
    </row>
    <row r="20" spans="1:11" x14ac:dyDescent="0.15">
      <c r="A20" s="425"/>
      <c r="B20" s="420" t="s">
        <v>293</v>
      </c>
      <c r="C20" s="230">
        <v>398</v>
      </c>
      <c r="D20" s="230">
        <v>19</v>
      </c>
      <c r="E20" s="426"/>
      <c r="F20" s="427"/>
      <c r="G20" s="436"/>
      <c r="H20" s="420" t="s">
        <v>294</v>
      </c>
      <c r="I20" s="230">
        <v>120</v>
      </c>
      <c r="J20" s="230">
        <v>120</v>
      </c>
      <c r="K20" s="426"/>
    </row>
    <row r="21" spans="1:11" x14ac:dyDescent="0.15">
      <c r="A21" s="425"/>
      <c r="B21" s="420" t="s">
        <v>295</v>
      </c>
      <c r="C21" s="230">
        <v>2260</v>
      </c>
      <c r="D21" s="230">
        <v>162</v>
      </c>
      <c r="E21" s="426"/>
      <c r="F21" s="427"/>
      <c r="G21" s="436"/>
      <c r="H21" s="420" t="s">
        <v>296</v>
      </c>
      <c r="I21" s="230">
        <v>94</v>
      </c>
      <c r="J21" s="230">
        <v>94</v>
      </c>
      <c r="K21" s="426"/>
    </row>
    <row r="22" spans="1:11" x14ac:dyDescent="0.15">
      <c r="A22" s="425"/>
      <c r="B22" s="420" t="s">
        <v>297</v>
      </c>
      <c r="C22" s="230">
        <v>1094</v>
      </c>
      <c r="D22" s="230">
        <v>52</v>
      </c>
      <c r="E22" s="426"/>
      <c r="F22" s="427"/>
      <c r="G22" s="436"/>
      <c r="H22" s="420" t="s">
        <v>298</v>
      </c>
      <c r="I22" s="230">
        <v>24</v>
      </c>
      <c r="J22" s="230">
        <v>24</v>
      </c>
      <c r="K22" s="426"/>
    </row>
    <row r="23" spans="1:11" x14ac:dyDescent="0.15">
      <c r="A23" s="425"/>
      <c r="B23" s="420" t="s">
        <v>299</v>
      </c>
      <c r="C23" s="230">
        <v>853</v>
      </c>
      <c r="D23" s="230">
        <v>9</v>
      </c>
      <c r="E23" s="426"/>
      <c r="F23" s="427"/>
      <c r="G23" s="436"/>
      <c r="H23" s="420" t="s">
        <v>300</v>
      </c>
      <c r="I23" s="230">
        <v>157</v>
      </c>
      <c r="J23" s="230">
        <v>157</v>
      </c>
      <c r="K23" s="426"/>
    </row>
    <row r="24" spans="1:11" x14ac:dyDescent="0.15">
      <c r="A24" s="425"/>
      <c r="B24" s="420" t="s">
        <v>301</v>
      </c>
      <c r="C24" s="230">
        <v>2645</v>
      </c>
      <c r="D24" s="230">
        <v>298</v>
      </c>
      <c r="E24" s="426"/>
      <c r="F24" s="427"/>
      <c r="G24" s="436"/>
      <c r="H24" s="420" t="s">
        <v>302</v>
      </c>
      <c r="I24" s="230">
        <v>116</v>
      </c>
      <c r="J24" s="230">
        <v>116</v>
      </c>
      <c r="K24" s="426"/>
    </row>
    <row r="25" spans="1:11" x14ac:dyDescent="0.15">
      <c r="A25" s="425"/>
      <c r="B25" s="420" t="s">
        <v>303</v>
      </c>
      <c r="C25" s="230">
        <v>611</v>
      </c>
      <c r="D25" s="230">
        <v>73</v>
      </c>
      <c r="E25" s="426"/>
      <c r="F25" s="427"/>
      <c r="G25" s="437"/>
      <c r="H25" s="420" t="s">
        <v>304</v>
      </c>
      <c r="I25" s="420">
        <v>42</v>
      </c>
      <c r="J25" s="420">
        <v>42</v>
      </c>
      <c r="K25" s="438"/>
    </row>
    <row r="26" spans="1:11" x14ac:dyDescent="0.15">
      <c r="A26" s="425"/>
      <c r="B26" s="420" t="s">
        <v>305</v>
      </c>
      <c r="C26" s="230">
        <v>1939</v>
      </c>
      <c r="D26" s="230">
        <v>415</v>
      </c>
      <c r="E26" s="426"/>
      <c r="F26" s="427"/>
      <c r="G26" s="432" t="s">
        <v>306</v>
      </c>
      <c r="H26" s="433"/>
      <c r="I26" s="230">
        <v>463</v>
      </c>
      <c r="J26" s="230">
        <v>17</v>
      </c>
      <c r="K26" s="434">
        <f>I26</f>
        <v>463</v>
      </c>
    </row>
    <row r="27" spans="1:11" x14ac:dyDescent="0.15">
      <c r="A27" s="425"/>
      <c r="B27" s="420" t="s">
        <v>307</v>
      </c>
      <c r="C27" s="230">
        <v>2182</v>
      </c>
      <c r="D27" s="230">
        <v>296</v>
      </c>
      <c r="E27" s="426"/>
      <c r="F27" s="439"/>
      <c r="G27" s="432" t="s">
        <v>308</v>
      </c>
      <c r="H27" s="433"/>
      <c r="I27" s="230">
        <v>608</v>
      </c>
      <c r="J27" s="230">
        <v>24</v>
      </c>
      <c r="K27" s="434">
        <f>I27</f>
        <v>608</v>
      </c>
    </row>
    <row r="28" spans="1:11" x14ac:dyDescent="0.15">
      <c r="A28" s="425"/>
      <c r="B28" s="420" t="s">
        <v>309</v>
      </c>
      <c r="C28" s="230">
        <v>2382</v>
      </c>
      <c r="D28" s="230">
        <v>543</v>
      </c>
      <c r="E28" s="426"/>
      <c r="F28" s="422" t="s">
        <v>310</v>
      </c>
      <c r="G28" s="432" t="s">
        <v>311</v>
      </c>
      <c r="H28" s="433"/>
      <c r="I28" s="420">
        <v>636</v>
      </c>
      <c r="J28" s="420">
        <v>636</v>
      </c>
      <c r="K28" s="421">
        <f>I28+I29</f>
        <v>1105</v>
      </c>
    </row>
    <row r="29" spans="1:11" x14ac:dyDescent="0.15">
      <c r="A29" s="425"/>
      <c r="B29" s="420" t="s">
        <v>312</v>
      </c>
      <c r="C29" s="230">
        <v>572</v>
      </c>
      <c r="D29" s="230">
        <v>9</v>
      </c>
      <c r="E29" s="426"/>
      <c r="F29" s="427"/>
      <c r="G29" s="432" t="s">
        <v>313</v>
      </c>
      <c r="H29" s="433"/>
      <c r="I29" s="420">
        <v>469</v>
      </c>
      <c r="J29" s="420">
        <v>469</v>
      </c>
      <c r="K29" s="438"/>
    </row>
    <row r="30" spans="1:11" x14ac:dyDescent="0.15">
      <c r="A30" s="425"/>
      <c r="B30" s="420" t="s">
        <v>314</v>
      </c>
      <c r="C30" s="230">
        <v>2838</v>
      </c>
      <c r="D30" s="230">
        <v>366</v>
      </c>
      <c r="E30" s="426"/>
      <c r="F30" s="427"/>
      <c r="G30" s="435" t="s">
        <v>315</v>
      </c>
      <c r="H30" s="420" t="s">
        <v>316</v>
      </c>
      <c r="I30" s="230">
        <v>439</v>
      </c>
      <c r="J30" s="230">
        <v>292</v>
      </c>
      <c r="K30" s="421">
        <f>SUM(I30:I35)</f>
        <v>3723</v>
      </c>
    </row>
    <row r="31" spans="1:11" x14ac:dyDescent="0.15">
      <c r="A31" s="425"/>
      <c r="B31" s="420" t="s">
        <v>317</v>
      </c>
      <c r="C31" s="230">
        <v>1060</v>
      </c>
      <c r="D31" s="230">
        <v>93</v>
      </c>
      <c r="E31" s="426"/>
      <c r="F31" s="427"/>
      <c r="G31" s="436"/>
      <c r="H31" s="420" t="s">
        <v>318</v>
      </c>
      <c r="I31" s="230">
        <v>895</v>
      </c>
      <c r="J31" s="230">
        <v>818</v>
      </c>
      <c r="K31" s="426"/>
    </row>
    <row r="32" spans="1:11" x14ac:dyDescent="0.15">
      <c r="A32" s="425"/>
      <c r="B32" s="420" t="s">
        <v>319</v>
      </c>
      <c r="C32" s="230">
        <v>794</v>
      </c>
      <c r="D32" s="230">
        <v>42</v>
      </c>
      <c r="E32" s="426"/>
      <c r="F32" s="427"/>
      <c r="G32" s="436"/>
      <c r="H32" s="420" t="s">
        <v>320</v>
      </c>
      <c r="I32" s="230">
        <v>1043</v>
      </c>
      <c r="J32" s="230">
        <v>890</v>
      </c>
      <c r="K32" s="426"/>
    </row>
    <row r="33" spans="1:11" x14ac:dyDescent="0.15">
      <c r="A33" s="425"/>
      <c r="B33" s="420" t="s">
        <v>321</v>
      </c>
      <c r="C33" s="230">
        <v>1161</v>
      </c>
      <c r="D33" s="230">
        <v>250</v>
      </c>
      <c r="E33" s="426"/>
      <c r="F33" s="427"/>
      <c r="G33" s="436"/>
      <c r="H33" s="420" t="s">
        <v>322</v>
      </c>
      <c r="I33" s="230">
        <v>815</v>
      </c>
      <c r="J33" s="230">
        <v>769</v>
      </c>
      <c r="K33" s="426"/>
    </row>
    <row r="34" spans="1:11" x14ac:dyDescent="0.15">
      <c r="A34" s="425"/>
      <c r="B34" s="420" t="s">
        <v>323</v>
      </c>
      <c r="C34" s="230">
        <v>505</v>
      </c>
      <c r="D34" s="230">
        <v>101</v>
      </c>
      <c r="E34" s="426"/>
      <c r="F34" s="427"/>
      <c r="G34" s="436"/>
      <c r="H34" s="420" t="s">
        <v>324</v>
      </c>
      <c r="I34" s="230">
        <v>349</v>
      </c>
      <c r="J34" s="230">
        <v>349</v>
      </c>
      <c r="K34" s="426"/>
    </row>
    <row r="35" spans="1:11" x14ac:dyDescent="0.15">
      <c r="A35" s="425"/>
      <c r="B35" s="420" t="s">
        <v>325</v>
      </c>
      <c r="C35" s="230">
        <v>646</v>
      </c>
      <c r="D35" s="230">
        <v>0</v>
      </c>
      <c r="E35" s="426"/>
      <c r="F35" s="427"/>
      <c r="G35" s="437"/>
      <c r="H35" s="420" t="s">
        <v>326</v>
      </c>
      <c r="I35" s="230">
        <v>182</v>
      </c>
      <c r="J35" s="230">
        <v>134</v>
      </c>
      <c r="K35" s="438"/>
    </row>
    <row r="36" spans="1:11" x14ac:dyDescent="0.15">
      <c r="A36" s="425"/>
      <c r="B36" s="420" t="s">
        <v>327</v>
      </c>
      <c r="C36" s="230">
        <v>764</v>
      </c>
      <c r="D36" s="230">
        <v>0</v>
      </c>
      <c r="E36" s="426"/>
      <c r="F36" s="439"/>
      <c r="G36" s="432" t="s">
        <v>328</v>
      </c>
      <c r="H36" s="433"/>
      <c r="I36" s="230">
        <v>752</v>
      </c>
      <c r="J36" s="230">
        <v>393</v>
      </c>
      <c r="K36" s="434">
        <f>I36</f>
        <v>752</v>
      </c>
    </row>
    <row r="37" spans="1:11" x14ac:dyDescent="0.15">
      <c r="A37" s="425"/>
      <c r="B37" s="420" t="s">
        <v>329</v>
      </c>
      <c r="C37" s="230">
        <v>2504</v>
      </c>
      <c r="D37" s="230">
        <v>0</v>
      </c>
      <c r="E37" s="426"/>
      <c r="F37" s="440" t="s">
        <v>330</v>
      </c>
      <c r="G37" s="441"/>
      <c r="H37" s="441"/>
      <c r="I37" s="433"/>
      <c r="J37" s="442"/>
      <c r="K37" s="434">
        <f>SUM(K4:K36)</f>
        <v>23819</v>
      </c>
    </row>
    <row r="38" spans="1:11" x14ac:dyDescent="0.15">
      <c r="A38" s="425"/>
      <c r="B38" s="420" t="s">
        <v>331</v>
      </c>
      <c r="C38" s="230">
        <v>2541</v>
      </c>
      <c r="D38" s="230">
        <v>0</v>
      </c>
      <c r="E38" s="426"/>
      <c r="F38" s="443" t="s">
        <v>332</v>
      </c>
      <c r="G38" s="444"/>
      <c r="H38" s="445"/>
      <c r="I38" s="446">
        <f>E4+E19+E43+E44+E47+E55+E62+E63+K37</f>
        <v>104765</v>
      </c>
      <c r="J38" s="444"/>
      <c r="K38" s="447"/>
    </row>
    <row r="39" spans="1:11" x14ac:dyDescent="0.15">
      <c r="A39" s="425"/>
      <c r="B39" s="420" t="s">
        <v>333</v>
      </c>
      <c r="C39" s="230">
        <v>2822</v>
      </c>
      <c r="D39" s="230">
        <v>0</v>
      </c>
      <c r="E39" s="426"/>
      <c r="F39" s="448"/>
      <c r="G39" s="449"/>
      <c r="H39" s="450"/>
      <c r="I39" s="451"/>
      <c r="J39" s="449"/>
      <c r="K39" s="452"/>
    </row>
    <row r="40" spans="1:11" x14ac:dyDescent="0.15">
      <c r="A40" s="425"/>
      <c r="B40" s="420" t="s">
        <v>334</v>
      </c>
      <c r="C40" s="230">
        <v>1987</v>
      </c>
      <c r="D40" s="230">
        <v>0</v>
      </c>
      <c r="E40" s="426"/>
      <c r="F40" s="422" t="s">
        <v>335</v>
      </c>
      <c r="G40" s="435" t="s">
        <v>336</v>
      </c>
      <c r="H40" s="420" t="s">
        <v>337</v>
      </c>
      <c r="I40" s="230">
        <v>13733</v>
      </c>
      <c r="J40" s="230">
        <v>0</v>
      </c>
      <c r="K40" s="421">
        <f>SUM(I40:I44)</f>
        <v>38569</v>
      </c>
    </row>
    <row r="41" spans="1:11" x14ac:dyDescent="0.15">
      <c r="A41" s="425"/>
      <c r="B41" s="420" t="s">
        <v>338</v>
      </c>
      <c r="C41" s="230">
        <v>10769</v>
      </c>
      <c r="D41" s="230">
        <v>0</v>
      </c>
      <c r="E41" s="426"/>
      <c r="F41" s="427"/>
      <c r="G41" s="436"/>
      <c r="H41" s="420" t="s">
        <v>339</v>
      </c>
      <c r="I41" s="230">
        <v>873</v>
      </c>
      <c r="J41" s="230">
        <v>0</v>
      </c>
      <c r="K41" s="426"/>
    </row>
    <row r="42" spans="1:11" x14ac:dyDescent="0.15">
      <c r="A42" s="412"/>
      <c r="B42" s="230" t="s">
        <v>340</v>
      </c>
      <c r="C42" s="230">
        <v>683</v>
      </c>
      <c r="D42" s="230">
        <v>0</v>
      </c>
      <c r="E42" s="438"/>
      <c r="F42" s="427"/>
      <c r="G42" s="436"/>
      <c r="H42" s="420" t="s">
        <v>341</v>
      </c>
      <c r="I42" s="230">
        <v>19712</v>
      </c>
      <c r="J42" s="230">
        <v>0</v>
      </c>
      <c r="K42" s="426"/>
    </row>
    <row r="43" spans="1:11" x14ac:dyDescent="0.15">
      <c r="A43" s="440" t="s">
        <v>342</v>
      </c>
      <c r="B43" s="433"/>
      <c r="C43" s="230">
        <v>268</v>
      </c>
      <c r="D43" s="230">
        <v>0</v>
      </c>
      <c r="E43" s="434">
        <f>C43</f>
        <v>268</v>
      </c>
      <c r="F43" s="427"/>
      <c r="G43" s="436"/>
      <c r="H43" s="420" t="s">
        <v>343</v>
      </c>
      <c r="I43" s="230">
        <v>2729</v>
      </c>
      <c r="J43" s="230">
        <v>0</v>
      </c>
      <c r="K43" s="426"/>
    </row>
    <row r="44" spans="1:11" x14ac:dyDescent="0.15">
      <c r="A44" s="453" t="s">
        <v>386</v>
      </c>
      <c r="B44" s="230" t="s">
        <v>344</v>
      </c>
      <c r="C44" s="230">
        <v>511</v>
      </c>
      <c r="D44" s="230">
        <v>8</v>
      </c>
      <c r="E44" s="454">
        <f>SUM(C44:C46)</f>
        <v>1205</v>
      </c>
      <c r="F44" s="427"/>
      <c r="G44" s="437"/>
      <c r="H44" s="420" t="s">
        <v>345</v>
      </c>
      <c r="I44" s="230">
        <v>1522</v>
      </c>
      <c r="J44" s="230">
        <v>0</v>
      </c>
      <c r="K44" s="438"/>
    </row>
    <row r="45" spans="1:11" x14ac:dyDescent="0.15">
      <c r="A45" s="453"/>
      <c r="B45" s="230" t="s">
        <v>346</v>
      </c>
      <c r="C45" s="420">
        <v>211</v>
      </c>
      <c r="D45" s="420">
        <v>0</v>
      </c>
      <c r="E45" s="454"/>
      <c r="F45" s="427"/>
      <c r="G45" s="435" t="s">
        <v>347</v>
      </c>
      <c r="H45" s="420" t="s">
        <v>348</v>
      </c>
      <c r="I45" s="230">
        <v>10028</v>
      </c>
      <c r="J45" s="230">
        <v>10</v>
      </c>
      <c r="K45" s="421">
        <f>SUM(I45:I48)</f>
        <v>12510</v>
      </c>
    </row>
    <row r="46" spans="1:11" x14ac:dyDescent="0.15">
      <c r="A46" s="453"/>
      <c r="B46" s="420" t="s">
        <v>349</v>
      </c>
      <c r="C46" s="420">
        <v>483</v>
      </c>
      <c r="D46" s="420">
        <v>27</v>
      </c>
      <c r="E46" s="454"/>
      <c r="F46" s="427"/>
      <c r="G46" s="436"/>
      <c r="H46" s="420" t="s">
        <v>350</v>
      </c>
      <c r="I46" s="230">
        <v>189</v>
      </c>
      <c r="J46" s="230">
        <v>0</v>
      </c>
      <c r="K46" s="426"/>
    </row>
    <row r="47" spans="1:11" x14ac:dyDescent="0.15">
      <c r="A47" s="422" t="s">
        <v>387</v>
      </c>
      <c r="B47" s="455" t="s">
        <v>351</v>
      </c>
      <c r="C47" s="230">
        <v>449</v>
      </c>
      <c r="D47" s="420">
        <v>0</v>
      </c>
      <c r="E47" s="421">
        <f>SUM(C47:C54)</f>
        <v>5279</v>
      </c>
      <c r="F47" s="427"/>
      <c r="G47" s="436"/>
      <c r="H47" s="420" t="s">
        <v>352</v>
      </c>
      <c r="I47" s="230">
        <v>1926</v>
      </c>
      <c r="J47" s="230">
        <v>0</v>
      </c>
      <c r="K47" s="426"/>
    </row>
    <row r="48" spans="1:11" x14ac:dyDescent="0.15">
      <c r="A48" s="427"/>
      <c r="B48" s="455" t="s">
        <v>353</v>
      </c>
      <c r="C48" s="230">
        <v>697</v>
      </c>
      <c r="D48" s="420">
        <v>0</v>
      </c>
      <c r="E48" s="426"/>
      <c r="F48" s="427"/>
      <c r="G48" s="437"/>
      <c r="H48" s="420" t="s">
        <v>354</v>
      </c>
      <c r="I48" s="230">
        <v>367</v>
      </c>
      <c r="J48" s="230">
        <v>0</v>
      </c>
      <c r="K48" s="438"/>
    </row>
    <row r="49" spans="1:11" x14ac:dyDescent="0.15">
      <c r="A49" s="427"/>
      <c r="B49" s="455" t="s">
        <v>355</v>
      </c>
      <c r="C49" s="230">
        <v>546</v>
      </c>
      <c r="D49" s="420">
        <v>0</v>
      </c>
      <c r="E49" s="426"/>
      <c r="F49" s="427"/>
      <c r="G49" s="435" t="s">
        <v>356</v>
      </c>
      <c r="H49" s="420" t="s">
        <v>357</v>
      </c>
      <c r="I49" s="230">
        <v>13767</v>
      </c>
      <c r="J49" s="230">
        <v>13724</v>
      </c>
      <c r="K49" s="421">
        <f>SUM(I49:I51)</f>
        <v>15466</v>
      </c>
    </row>
    <row r="50" spans="1:11" x14ac:dyDescent="0.15">
      <c r="A50" s="427"/>
      <c r="B50" s="455" t="s">
        <v>358</v>
      </c>
      <c r="C50" s="230">
        <v>350</v>
      </c>
      <c r="D50" s="420">
        <v>0</v>
      </c>
      <c r="E50" s="426"/>
      <c r="F50" s="427"/>
      <c r="G50" s="436"/>
      <c r="H50" s="420" t="s">
        <v>359</v>
      </c>
      <c r="I50" s="230">
        <v>1679</v>
      </c>
      <c r="J50" s="230">
        <v>1437</v>
      </c>
      <c r="K50" s="426"/>
    </row>
    <row r="51" spans="1:11" x14ac:dyDescent="0.15">
      <c r="A51" s="427"/>
      <c r="B51" s="455" t="s">
        <v>360</v>
      </c>
      <c r="C51" s="230">
        <v>782</v>
      </c>
      <c r="D51" s="420">
        <v>0</v>
      </c>
      <c r="E51" s="426"/>
      <c r="F51" s="427"/>
      <c r="G51" s="437"/>
      <c r="H51" s="455" t="s">
        <v>361</v>
      </c>
      <c r="I51" s="420">
        <v>20</v>
      </c>
      <c r="J51" s="420">
        <v>20</v>
      </c>
      <c r="K51" s="438"/>
    </row>
    <row r="52" spans="1:11" x14ac:dyDescent="0.15">
      <c r="A52" s="427"/>
      <c r="B52" s="455" t="s">
        <v>362</v>
      </c>
      <c r="C52" s="230">
        <v>1011</v>
      </c>
      <c r="D52" s="420">
        <v>1</v>
      </c>
      <c r="E52" s="426"/>
      <c r="F52" s="427"/>
      <c r="G52" s="432" t="s">
        <v>363</v>
      </c>
      <c r="H52" s="433"/>
      <c r="I52" s="420">
        <v>821</v>
      </c>
      <c r="J52" s="420">
        <v>0</v>
      </c>
      <c r="K52" s="434">
        <f t="shared" ref="K52:K57" si="0">I52</f>
        <v>821</v>
      </c>
    </row>
    <row r="53" spans="1:11" x14ac:dyDescent="0.15">
      <c r="A53" s="427"/>
      <c r="B53" s="455" t="s">
        <v>364</v>
      </c>
      <c r="C53" s="230">
        <v>1309</v>
      </c>
      <c r="D53" s="420">
        <v>1</v>
      </c>
      <c r="E53" s="426"/>
      <c r="F53" s="427"/>
      <c r="G53" s="432" t="s">
        <v>365</v>
      </c>
      <c r="H53" s="433"/>
      <c r="I53" s="420">
        <v>1310</v>
      </c>
      <c r="J53" s="420">
        <v>0</v>
      </c>
      <c r="K53" s="434">
        <f t="shared" si="0"/>
        <v>1310</v>
      </c>
    </row>
    <row r="54" spans="1:11" x14ac:dyDescent="0.15">
      <c r="A54" s="439"/>
      <c r="B54" s="420" t="s">
        <v>366</v>
      </c>
      <c r="C54" s="420">
        <v>135</v>
      </c>
      <c r="D54" s="420">
        <v>135</v>
      </c>
      <c r="E54" s="438"/>
      <c r="F54" s="427"/>
      <c r="G54" s="432" t="s">
        <v>367</v>
      </c>
      <c r="H54" s="433"/>
      <c r="I54" s="420">
        <v>3345</v>
      </c>
      <c r="J54" s="456">
        <v>0</v>
      </c>
      <c r="K54" s="434">
        <f t="shared" si="0"/>
        <v>3345</v>
      </c>
    </row>
    <row r="55" spans="1:11" x14ac:dyDescent="0.15">
      <c r="A55" s="457" t="s">
        <v>388</v>
      </c>
      <c r="B55" s="414" t="s">
        <v>368</v>
      </c>
      <c r="C55" s="420">
        <v>345</v>
      </c>
      <c r="D55" s="420">
        <v>0</v>
      </c>
      <c r="E55" s="421">
        <f>SUM(C55:C61)</f>
        <v>3602</v>
      </c>
      <c r="F55" s="427"/>
      <c r="G55" s="432" t="s">
        <v>369</v>
      </c>
      <c r="H55" s="433"/>
      <c r="I55" s="420">
        <v>2934</v>
      </c>
      <c r="J55" s="420">
        <v>0</v>
      </c>
      <c r="K55" s="434">
        <f t="shared" si="0"/>
        <v>2934</v>
      </c>
    </row>
    <row r="56" spans="1:11" x14ac:dyDescent="0.15">
      <c r="A56" s="458"/>
      <c r="B56" s="455" t="s">
        <v>370</v>
      </c>
      <c r="C56" s="230">
        <v>4</v>
      </c>
      <c r="D56" s="420">
        <v>0</v>
      </c>
      <c r="E56" s="426"/>
      <c r="F56" s="439"/>
      <c r="G56" s="432" t="s">
        <v>371</v>
      </c>
      <c r="H56" s="433"/>
      <c r="I56" s="420">
        <v>46</v>
      </c>
      <c r="J56" s="420">
        <v>8</v>
      </c>
      <c r="K56" s="434">
        <f t="shared" si="0"/>
        <v>46</v>
      </c>
    </row>
    <row r="57" spans="1:11" x14ac:dyDescent="0.15">
      <c r="A57" s="458"/>
      <c r="B57" s="455" t="s">
        <v>372</v>
      </c>
      <c r="C57" s="230">
        <v>362</v>
      </c>
      <c r="D57" s="420">
        <v>0</v>
      </c>
      <c r="E57" s="426"/>
      <c r="F57" s="440" t="s">
        <v>373</v>
      </c>
      <c r="G57" s="441"/>
      <c r="H57" s="433"/>
      <c r="I57" s="420">
        <v>203</v>
      </c>
      <c r="J57" s="420">
        <v>127</v>
      </c>
      <c r="K57" s="434">
        <f t="shared" si="0"/>
        <v>203</v>
      </c>
    </row>
    <row r="58" spans="1:11" x14ac:dyDescent="0.15">
      <c r="A58" s="458"/>
      <c r="B58" s="455" t="s">
        <v>374</v>
      </c>
      <c r="C58" s="230">
        <v>2252</v>
      </c>
      <c r="D58" s="420">
        <v>0</v>
      </c>
      <c r="E58" s="426"/>
      <c r="F58" s="443" t="s">
        <v>375</v>
      </c>
      <c r="G58" s="444"/>
      <c r="H58" s="445"/>
      <c r="I58" s="446">
        <f>SUM(K40:K57)</f>
        <v>75204</v>
      </c>
      <c r="J58" s="444"/>
      <c r="K58" s="447"/>
    </row>
    <row r="59" spans="1:11" x14ac:dyDescent="0.15">
      <c r="A59" s="458"/>
      <c r="B59" s="455" t="s">
        <v>376</v>
      </c>
      <c r="C59" s="230">
        <v>504</v>
      </c>
      <c r="D59" s="420">
        <v>0</v>
      </c>
      <c r="E59" s="426"/>
      <c r="F59" s="448"/>
      <c r="G59" s="449"/>
      <c r="H59" s="450"/>
      <c r="I59" s="451"/>
      <c r="J59" s="449"/>
      <c r="K59" s="452"/>
    </row>
    <row r="60" spans="1:11" ht="14.25" x14ac:dyDescent="0.15">
      <c r="A60" s="458"/>
      <c r="B60" s="455" t="s">
        <v>377</v>
      </c>
      <c r="C60" s="420">
        <v>86</v>
      </c>
      <c r="D60" s="420">
        <v>0</v>
      </c>
      <c r="E60" s="426"/>
      <c r="F60" s="459"/>
      <c r="G60" s="460"/>
      <c r="H60" s="460"/>
      <c r="I60" s="460"/>
      <c r="J60" s="460"/>
      <c r="K60" s="461"/>
    </row>
    <row r="61" spans="1:11" x14ac:dyDescent="0.15">
      <c r="A61" s="458"/>
      <c r="B61" s="420" t="s">
        <v>378</v>
      </c>
      <c r="C61" s="420">
        <v>49</v>
      </c>
      <c r="D61" s="420">
        <v>49</v>
      </c>
      <c r="E61" s="426"/>
      <c r="F61" s="462"/>
      <c r="G61" s="456"/>
      <c r="H61" s="456"/>
      <c r="I61" s="456"/>
      <c r="J61" s="456"/>
      <c r="K61" s="463"/>
    </row>
    <row r="62" spans="1:11" x14ac:dyDescent="0.15">
      <c r="A62" s="464" t="s">
        <v>389</v>
      </c>
      <c r="B62" s="455" t="s">
        <v>379</v>
      </c>
      <c r="C62" s="230">
        <v>1280</v>
      </c>
      <c r="D62" s="420">
        <v>0</v>
      </c>
      <c r="E62" s="434">
        <f>C62</f>
        <v>1280</v>
      </c>
      <c r="F62" s="462"/>
      <c r="G62" s="456"/>
      <c r="H62" s="456"/>
      <c r="I62" s="456"/>
      <c r="J62" s="456"/>
      <c r="K62" s="463"/>
    </row>
    <row r="63" spans="1:11" x14ac:dyDescent="0.15">
      <c r="A63" s="453" t="s">
        <v>380</v>
      </c>
      <c r="B63" s="455" t="s">
        <v>381</v>
      </c>
      <c r="C63" s="230">
        <v>1650</v>
      </c>
      <c r="D63" s="230">
        <v>0</v>
      </c>
      <c r="E63" s="454">
        <f>SUM(C63:C65)</f>
        <v>2060</v>
      </c>
      <c r="F63" s="465" t="s">
        <v>382</v>
      </c>
      <c r="G63" s="466"/>
      <c r="H63" s="467"/>
      <c r="I63" s="468">
        <f>I38+I58</f>
        <v>179969</v>
      </c>
      <c r="J63" s="466"/>
      <c r="K63" s="469"/>
    </row>
    <row r="64" spans="1:11" x14ac:dyDescent="0.15">
      <c r="A64" s="453"/>
      <c r="B64" s="455" t="s">
        <v>383</v>
      </c>
      <c r="C64" s="230">
        <v>192</v>
      </c>
      <c r="D64" s="230">
        <v>0</v>
      </c>
      <c r="E64" s="454"/>
      <c r="F64" s="470"/>
      <c r="G64" s="471"/>
      <c r="H64" s="472"/>
      <c r="I64" s="473"/>
      <c r="J64" s="471"/>
      <c r="K64" s="474"/>
    </row>
    <row r="65" spans="1:11" ht="14.25" thickBot="1" x14ac:dyDescent="0.2">
      <c r="A65" s="475"/>
      <c r="B65" s="476" t="s">
        <v>384</v>
      </c>
      <c r="C65" s="477">
        <v>218</v>
      </c>
      <c r="D65" s="477">
        <v>218</v>
      </c>
      <c r="E65" s="478"/>
      <c r="F65" s="479"/>
      <c r="G65" s="480"/>
      <c r="H65" s="481"/>
      <c r="I65" s="482"/>
      <c r="J65" s="480"/>
      <c r="K65" s="483"/>
    </row>
  </sheetData>
  <mergeCells count="57">
    <mergeCell ref="I58:K59"/>
    <mergeCell ref="A63:A65"/>
    <mergeCell ref="E63:E65"/>
    <mergeCell ref="F63:H65"/>
    <mergeCell ref="I63:K65"/>
    <mergeCell ref="A55:A61"/>
    <mergeCell ref="E55:E61"/>
    <mergeCell ref="G55:H55"/>
    <mergeCell ref="G56:H56"/>
    <mergeCell ref="F57:H57"/>
    <mergeCell ref="F58:H59"/>
    <mergeCell ref="A43:B43"/>
    <mergeCell ref="A44:A46"/>
    <mergeCell ref="E44:E46"/>
    <mergeCell ref="G45:G48"/>
    <mergeCell ref="K45:K48"/>
    <mergeCell ref="A47:A54"/>
    <mergeCell ref="E47:E54"/>
    <mergeCell ref="G49:G51"/>
    <mergeCell ref="K49:K51"/>
    <mergeCell ref="G52:H52"/>
    <mergeCell ref="F37:I37"/>
    <mergeCell ref="F38:H39"/>
    <mergeCell ref="I38:K39"/>
    <mergeCell ref="F40:F56"/>
    <mergeCell ref="G40:G44"/>
    <mergeCell ref="K40:K44"/>
    <mergeCell ref="G53:H53"/>
    <mergeCell ref="G54:H54"/>
    <mergeCell ref="E19:E42"/>
    <mergeCell ref="G26:H26"/>
    <mergeCell ref="G27:H27"/>
    <mergeCell ref="F28:F36"/>
    <mergeCell ref="G28:H28"/>
    <mergeCell ref="K28:K29"/>
    <mergeCell ref="G29:H29"/>
    <mergeCell ref="G30:G35"/>
    <mergeCell ref="K30:K35"/>
    <mergeCell ref="G36:H36"/>
    <mergeCell ref="A4:A18"/>
    <mergeCell ref="E4:E18"/>
    <mergeCell ref="F4:F27"/>
    <mergeCell ref="G4:G14"/>
    <mergeCell ref="K4:K14"/>
    <mergeCell ref="G15:H15"/>
    <mergeCell ref="G16:H16"/>
    <mergeCell ref="G17:G25"/>
    <mergeCell ref="K17:K25"/>
    <mergeCell ref="A19:A42"/>
    <mergeCell ref="A1:D1"/>
    <mergeCell ref="H1:K1"/>
    <mergeCell ref="A2:A3"/>
    <mergeCell ref="B2:B3"/>
    <mergeCell ref="C2:E2"/>
    <mergeCell ref="F2:G3"/>
    <mergeCell ref="H2:H3"/>
    <mergeCell ref="I2:K2"/>
  </mergeCells>
  <phoneticPr fontId="2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F31" sqref="F31"/>
    </sheetView>
  </sheetViews>
  <sheetFormatPr defaultRowHeight="13.5" x14ac:dyDescent="0.15"/>
  <cols>
    <col min="1" max="1" width="3.5" customWidth="1"/>
    <col min="2" max="2" width="5.375" customWidth="1"/>
    <col min="3" max="18" width="7.625" customWidth="1"/>
    <col min="19" max="19" width="7.75" customWidth="1"/>
  </cols>
  <sheetData>
    <row r="1" spans="1:19" ht="15" customHeight="1" x14ac:dyDescent="0.15">
      <c r="A1" s="484" t="s">
        <v>390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</row>
    <row r="2" spans="1:19" ht="15" customHeight="1" x14ac:dyDescent="0.15">
      <c r="A2" s="485" t="s">
        <v>391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</row>
    <row r="3" spans="1:19" ht="15" customHeight="1" x14ac:dyDescent="0.15">
      <c r="A3" s="487"/>
      <c r="B3" s="488" t="s">
        <v>392</v>
      </c>
      <c r="C3" s="489">
        <v>0</v>
      </c>
      <c r="D3" s="489">
        <v>1</v>
      </c>
      <c r="E3" s="489">
        <v>2</v>
      </c>
      <c r="F3" s="489">
        <v>3</v>
      </c>
      <c r="G3" s="489">
        <v>4</v>
      </c>
      <c r="H3" s="489">
        <v>5</v>
      </c>
      <c r="I3" s="489">
        <v>6</v>
      </c>
      <c r="J3" s="489">
        <v>7</v>
      </c>
      <c r="K3" s="489">
        <v>8</v>
      </c>
      <c r="L3" s="490">
        <v>9</v>
      </c>
      <c r="M3" s="490"/>
      <c r="N3" s="490"/>
      <c r="O3" s="490"/>
      <c r="P3" s="490"/>
      <c r="Q3" s="490"/>
      <c r="R3" s="491" t="s">
        <v>0</v>
      </c>
      <c r="S3" s="492" t="s">
        <v>393</v>
      </c>
    </row>
    <row r="4" spans="1:19" ht="15" customHeight="1" x14ac:dyDescent="0.15">
      <c r="A4" s="493"/>
      <c r="B4" s="494"/>
      <c r="C4" s="495" t="s">
        <v>19</v>
      </c>
      <c r="D4" s="495" t="s">
        <v>20</v>
      </c>
      <c r="E4" s="495" t="s">
        <v>21</v>
      </c>
      <c r="F4" s="495" t="s">
        <v>22</v>
      </c>
      <c r="G4" s="495" t="s">
        <v>23</v>
      </c>
      <c r="H4" s="495" t="s">
        <v>24</v>
      </c>
      <c r="I4" s="495" t="s">
        <v>25</v>
      </c>
      <c r="J4" s="495" t="s">
        <v>26</v>
      </c>
      <c r="K4" s="495" t="s">
        <v>27</v>
      </c>
      <c r="L4" s="495" t="s">
        <v>28</v>
      </c>
      <c r="M4" s="495" t="s">
        <v>394</v>
      </c>
      <c r="N4" s="495" t="s">
        <v>395</v>
      </c>
      <c r="O4" s="495" t="s">
        <v>396</v>
      </c>
      <c r="P4" s="495" t="s">
        <v>397</v>
      </c>
      <c r="Q4" s="495" t="s">
        <v>398</v>
      </c>
      <c r="R4" s="496"/>
      <c r="S4" s="497"/>
    </row>
    <row r="5" spans="1:19" ht="15" customHeight="1" x14ac:dyDescent="0.15">
      <c r="A5" s="487" t="s">
        <v>3</v>
      </c>
      <c r="B5" s="498" t="s">
        <v>399</v>
      </c>
      <c r="C5" s="499">
        <v>135</v>
      </c>
      <c r="D5" s="499">
        <v>145</v>
      </c>
      <c r="E5" s="499">
        <v>293</v>
      </c>
      <c r="F5" s="499">
        <v>694</v>
      </c>
      <c r="G5" s="499">
        <v>542</v>
      </c>
      <c r="H5" s="499">
        <v>398</v>
      </c>
      <c r="I5" s="499">
        <v>180</v>
      </c>
      <c r="J5" s="499">
        <v>306</v>
      </c>
      <c r="K5" s="499">
        <v>58</v>
      </c>
      <c r="L5" s="499">
        <v>311</v>
      </c>
      <c r="M5" s="499">
        <v>0</v>
      </c>
      <c r="N5" s="499">
        <v>450</v>
      </c>
      <c r="O5" s="499">
        <v>0</v>
      </c>
      <c r="P5" s="499">
        <v>10</v>
      </c>
      <c r="Q5" s="500">
        <v>0</v>
      </c>
      <c r="R5" s="500">
        <f>SUM(C5:Q5)</f>
        <v>3522</v>
      </c>
      <c r="S5" s="501"/>
    </row>
    <row r="6" spans="1:19" ht="15" customHeight="1" x14ac:dyDescent="0.15">
      <c r="A6" s="502"/>
      <c r="B6" s="503" t="s">
        <v>400</v>
      </c>
      <c r="C6" s="504">
        <f>C5/R5</f>
        <v>3.8330494037478707E-2</v>
      </c>
      <c r="D6" s="504">
        <f>D5/R5</f>
        <v>4.1169789892106755E-2</v>
      </c>
      <c r="E6" s="504">
        <f>E5/R5</f>
        <v>8.3191368540601926E-2</v>
      </c>
      <c r="F6" s="504">
        <f>F5/R5</f>
        <v>0.19704713231118681</v>
      </c>
      <c r="G6" s="504">
        <f>G5/R5</f>
        <v>0.15388983532084044</v>
      </c>
      <c r="H6" s="504">
        <f>H5/R5</f>
        <v>0.11300397501419648</v>
      </c>
      <c r="I6" s="504">
        <f>I5/R5</f>
        <v>5.1107325383304938E-2</v>
      </c>
      <c r="J6" s="504">
        <f>J5/R5</f>
        <v>8.6882453151618397E-2</v>
      </c>
      <c r="K6" s="504">
        <f>K5/R5</f>
        <v>1.6467915956842702E-2</v>
      </c>
      <c r="L6" s="504">
        <f>L5/R5</f>
        <v>8.8302101078932424E-2</v>
      </c>
      <c r="M6" s="504"/>
      <c r="N6" s="504">
        <f>N5/R5</f>
        <v>0.12776831345826234</v>
      </c>
      <c r="O6" s="504">
        <f>O5/R5</f>
        <v>0</v>
      </c>
      <c r="P6" s="504">
        <f>P5/R5</f>
        <v>2.8392958546280523E-3</v>
      </c>
      <c r="Q6" s="504">
        <f>Q5/R5</f>
        <v>0</v>
      </c>
      <c r="R6" s="505"/>
      <c r="S6" s="506"/>
    </row>
    <row r="7" spans="1:19" ht="15" customHeight="1" x14ac:dyDescent="0.15">
      <c r="A7" s="502"/>
      <c r="B7" s="498" t="s">
        <v>83</v>
      </c>
      <c r="C7" s="500">
        <v>290530</v>
      </c>
      <c r="D7" s="500">
        <v>273160</v>
      </c>
      <c r="E7" s="500">
        <v>621088</v>
      </c>
      <c r="F7" s="500">
        <v>1267389</v>
      </c>
      <c r="G7" s="500">
        <v>1052460</v>
      </c>
      <c r="H7" s="500">
        <v>698884</v>
      </c>
      <c r="I7" s="500">
        <v>357926</v>
      </c>
      <c r="J7" s="500">
        <v>613290</v>
      </c>
      <c r="K7" s="500">
        <v>114453</v>
      </c>
      <c r="L7" s="500">
        <v>554052</v>
      </c>
      <c r="M7" s="500">
        <v>0</v>
      </c>
      <c r="N7" s="500">
        <v>679402</v>
      </c>
      <c r="O7" s="500">
        <v>0</v>
      </c>
      <c r="P7" s="500">
        <v>7348</v>
      </c>
      <c r="Q7" s="500">
        <v>0</v>
      </c>
      <c r="R7" s="500">
        <f>SUM(C7:Q7)</f>
        <v>6529982</v>
      </c>
      <c r="S7" s="501"/>
    </row>
    <row r="8" spans="1:19" ht="15" customHeight="1" x14ac:dyDescent="0.15">
      <c r="A8" s="502"/>
      <c r="B8" s="507" t="s">
        <v>400</v>
      </c>
      <c r="C8" s="508">
        <f>C7/R7</f>
        <v>4.4491699977120915E-2</v>
      </c>
      <c r="D8" s="508">
        <f>D7/R7</f>
        <v>4.1831662016832513E-2</v>
      </c>
      <c r="E8" s="508">
        <f>E7/R7</f>
        <v>9.5113279025883998E-2</v>
      </c>
      <c r="F8" s="508">
        <f>F7/R7</f>
        <v>0.19408767129832824</v>
      </c>
      <c r="G8" s="508">
        <f>G7/R7</f>
        <v>0.16117349174928813</v>
      </c>
      <c r="H8" s="508">
        <f>H7/R7</f>
        <v>0.10702694126875081</v>
      </c>
      <c r="I8" s="508">
        <f>I7/R7</f>
        <v>5.4812708518951508E-2</v>
      </c>
      <c r="J8" s="508">
        <f>J7/R7</f>
        <v>9.3919095029664709E-2</v>
      </c>
      <c r="K8" s="508">
        <f>K7/R7</f>
        <v>1.7527307119682718E-2</v>
      </c>
      <c r="L8" s="508">
        <f>L7/R7</f>
        <v>8.4847400804473894E-2</v>
      </c>
      <c r="M8" s="508"/>
      <c r="N8" s="508">
        <f>N7/R7</f>
        <v>0.1040434720953289</v>
      </c>
      <c r="O8" s="508">
        <f>O7/R7</f>
        <v>0</v>
      </c>
      <c r="P8" s="508">
        <f>P7/R7</f>
        <v>1.1252710956936788E-3</v>
      </c>
      <c r="Q8" s="508"/>
      <c r="R8" s="509"/>
      <c r="S8" s="510"/>
    </row>
    <row r="9" spans="1:19" ht="15" customHeight="1" x14ac:dyDescent="0.15">
      <c r="A9" s="493"/>
      <c r="B9" s="511" t="s">
        <v>401</v>
      </c>
      <c r="C9" s="512">
        <f t="shared" ref="C9:P9" si="0">C7/C5</f>
        <v>2152.0740740740739</v>
      </c>
      <c r="D9" s="512">
        <f t="shared" si="0"/>
        <v>1883.8620689655172</v>
      </c>
      <c r="E9" s="512">
        <f t="shared" si="0"/>
        <v>2119.7542662116043</v>
      </c>
      <c r="F9" s="512">
        <f t="shared" si="0"/>
        <v>1826.2089337175792</v>
      </c>
      <c r="G9" s="512">
        <f t="shared" si="0"/>
        <v>1941.8081180811807</v>
      </c>
      <c r="H9" s="512">
        <f t="shared" si="0"/>
        <v>1755.9899497487438</v>
      </c>
      <c r="I9" s="512">
        <f t="shared" si="0"/>
        <v>1988.4777777777779</v>
      </c>
      <c r="J9" s="512">
        <f t="shared" si="0"/>
        <v>2004.2156862745098</v>
      </c>
      <c r="K9" s="512">
        <f t="shared" si="0"/>
        <v>1973.3275862068965</v>
      </c>
      <c r="L9" s="512">
        <f t="shared" si="0"/>
        <v>1781.5176848874598</v>
      </c>
      <c r="M9" s="513"/>
      <c r="N9" s="513">
        <f t="shared" si="0"/>
        <v>1509.7822222222221</v>
      </c>
      <c r="O9" s="513"/>
      <c r="P9" s="513">
        <f t="shared" si="0"/>
        <v>734.8</v>
      </c>
      <c r="Q9" s="512"/>
      <c r="R9" s="512">
        <f>R7/R5</f>
        <v>1854.0550823395797</v>
      </c>
      <c r="S9" s="514"/>
    </row>
    <row r="10" spans="1:19" ht="15" customHeight="1" x14ac:dyDescent="0.15">
      <c r="A10" s="515" t="s">
        <v>13</v>
      </c>
      <c r="B10" s="516" t="s">
        <v>399</v>
      </c>
      <c r="C10" s="517">
        <v>0</v>
      </c>
      <c r="D10" s="517">
        <v>1</v>
      </c>
      <c r="E10" s="517">
        <v>11</v>
      </c>
      <c r="F10" s="517">
        <v>6</v>
      </c>
      <c r="G10" s="517">
        <v>4</v>
      </c>
      <c r="H10" s="517">
        <v>1</v>
      </c>
      <c r="I10" s="517">
        <v>2</v>
      </c>
      <c r="J10" s="517">
        <v>7</v>
      </c>
      <c r="K10" s="517">
        <v>0</v>
      </c>
      <c r="L10" s="517">
        <v>5</v>
      </c>
      <c r="M10" s="517">
        <v>0</v>
      </c>
      <c r="N10" s="517">
        <v>0</v>
      </c>
      <c r="O10" s="517">
        <v>0</v>
      </c>
      <c r="P10" s="517">
        <v>0</v>
      </c>
      <c r="Q10" s="517">
        <v>0</v>
      </c>
      <c r="R10" s="517">
        <f>SUM(C10:Q10)</f>
        <v>37</v>
      </c>
      <c r="S10" s="517"/>
    </row>
    <row r="11" spans="1:19" ht="15" customHeight="1" x14ac:dyDescent="0.15">
      <c r="A11" s="515"/>
      <c r="B11" s="518" t="s">
        <v>83</v>
      </c>
      <c r="C11" s="519">
        <v>0</v>
      </c>
      <c r="D11" s="509">
        <v>1700</v>
      </c>
      <c r="E11" s="509">
        <v>53550</v>
      </c>
      <c r="F11" s="509">
        <v>14000</v>
      </c>
      <c r="G11" s="509">
        <v>2000</v>
      </c>
      <c r="H11" s="509">
        <v>3600</v>
      </c>
      <c r="I11" s="509">
        <v>3300</v>
      </c>
      <c r="J11" s="509">
        <v>16720</v>
      </c>
      <c r="K11" s="509">
        <v>0</v>
      </c>
      <c r="L11" s="509">
        <v>13200</v>
      </c>
      <c r="M11" s="509">
        <v>0</v>
      </c>
      <c r="N11" s="509">
        <v>0</v>
      </c>
      <c r="O11" s="519">
        <v>0</v>
      </c>
      <c r="P11" s="519">
        <v>0</v>
      </c>
      <c r="Q11" s="520">
        <v>0</v>
      </c>
      <c r="R11" s="520">
        <f>SUM(C11:Q11)</f>
        <v>108070</v>
      </c>
      <c r="S11" s="520"/>
    </row>
    <row r="12" spans="1:19" ht="15" customHeight="1" x14ac:dyDescent="0.15">
      <c r="A12" s="521"/>
      <c r="B12" s="522" t="s">
        <v>401</v>
      </c>
      <c r="C12" s="523"/>
      <c r="D12" s="523"/>
      <c r="E12" s="523">
        <f>E11/E10</f>
        <v>4868.181818181818</v>
      </c>
      <c r="F12" s="523">
        <f>F11/F10</f>
        <v>2333.3333333333335</v>
      </c>
      <c r="G12" s="523"/>
      <c r="H12" s="523"/>
      <c r="I12" s="523">
        <f>I11/I10</f>
        <v>1650</v>
      </c>
      <c r="J12" s="523">
        <f>J11/J10</f>
        <v>2388.5714285714284</v>
      </c>
      <c r="K12" s="523"/>
      <c r="L12" s="523"/>
      <c r="M12" s="523"/>
      <c r="N12" s="523"/>
      <c r="O12" s="523"/>
      <c r="P12" s="523"/>
      <c r="Q12" s="523"/>
      <c r="R12" s="523">
        <f>R11/R10</f>
        <v>2920.8108108108108</v>
      </c>
      <c r="S12" s="523"/>
    </row>
    <row r="13" spans="1:19" ht="15" customHeight="1" x14ac:dyDescent="0.15">
      <c r="A13" s="487" t="s">
        <v>402</v>
      </c>
      <c r="B13" s="524" t="s">
        <v>399</v>
      </c>
      <c r="C13" s="500">
        <f>C5+C10</f>
        <v>135</v>
      </c>
      <c r="D13" s="500">
        <f t="shared" ref="D13:R13" si="1">D5+D10</f>
        <v>146</v>
      </c>
      <c r="E13" s="500">
        <f t="shared" si="1"/>
        <v>304</v>
      </c>
      <c r="F13" s="500">
        <f t="shared" si="1"/>
        <v>700</v>
      </c>
      <c r="G13" s="500">
        <f t="shared" si="1"/>
        <v>546</v>
      </c>
      <c r="H13" s="500">
        <f t="shared" si="1"/>
        <v>399</v>
      </c>
      <c r="I13" s="500">
        <f t="shared" si="1"/>
        <v>182</v>
      </c>
      <c r="J13" s="500">
        <f t="shared" si="1"/>
        <v>313</v>
      </c>
      <c r="K13" s="500">
        <f t="shared" si="1"/>
        <v>58</v>
      </c>
      <c r="L13" s="500">
        <f t="shared" si="1"/>
        <v>316</v>
      </c>
      <c r="M13" s="500">
        <f t="shared" si="1"/>
        <v>0</v>
      </c>
      <c r="N13" s="500">
        <f t="shared" si="1"/>
        <v>450</v>
      </c>
      <c r="O13" s="500">
        <f t="shared" si="1"/>
        <v>0</v>
      </c>
      <c r="P13" s="500">
        <f t="shared" si="1"/>
        <v>10</v>
      </c>
      <c r="Q13" s="500">
        <v>0</v>
      </c>
      <c r="R13" s="500">
        <f t="shared" si="1"/>
        <v>3559</v>
      </c>
      <c r="S13" s="525">
        <f>R13/R23</f>
        <v>0.75195436298330864</v>
      </c>
    </row>
    <row r="14" spans="1:19" ht="15" customHeight="1" x14ac:dyDescent="0.15">
      <c r="A14" s="502"/>
      <c r="B14" s="503" t="s">
        <v>400</v>
      </c>
      <c r="C14" s="504">
        <f>C13/R13</f>
        <v>3.7932003371733636E-2</v>
      </c>
      <c r="D14" s="504">
        <f>D13/R13</f>
        <v>4.1022759202023043E-2</v>
      </c>
      <c r="E14" s="504">
        <f>E13/R13</f>
        <v>8.5417252037089067E-2</v>
      </c>
      <c r="F14" s="504">
        <f>F13/R13</f>
        <v>0.19668446192750771</v>
      </c>
      <c r="G14" s="504">
        <f>G13/R13</f>
        <v>0.15341388030345604</v>
      </c>
      <c r="H14" s="504">
        <f>H13/R13</f>
        <v>0.11211014329867941</v>
      </c>
      <c r="I14" s="504">
        <f>I13/R13</f>
        <v>5.1137960101152007E-2</v>
      </c>
      <c r="J14" s="504">
        <f>J13/R13</f>
        <v>8.7946052261871313E-2</v>
      </c>
      <c r="K14" s="504">
        <f>K13/R13</f>
        <v>1.6296712559707782E-2</v>
      </c>
      <c r="L14" s="504">
        <f>L13/R13</f>
        <v>8.8788985670132062E-2</v>
      </c>
      <c r="M14" s="504"/>
      <c r="N14" s="504">
        <f>N13/R13</f>
        <v>0.12644001123911211</v>
      </c>
      <c r="O14" s="504">
        <f>O13/R13</f>
        <v>0</v>
      </c>
      <c r="P14" s="504">
        <f>P13/R13</f>
        <v>2.8097780275358245E-3</v>
      </c>
      <c r="Q14" s="504"/>
      <c r="R14" s="505"/>
      <c r="S14" s="504"/>
    </row>
    <row r="15" spans="1:19" ht="15" customHeight="1" x14ac:dyDescent="0.15">
      <c r="A15" s="502"/>
      <c r="B15" s="498" t="s">
        <v>83</v>
      </c>
      <c r="C15" s="500">
        <f>C7+C11</f>
        <v>290530</v>
      </c>
      <c r="D15" s="500">
        <f t="shared" ref="D15:P15" si="2">D7+D11</f>
        <v>274860</v>
      </c>
      <c r="E15" s="500">
        <f t="shared" si="2"/>
        <v>674638</v>
      </c>
      <c r="F15" s="500">
        <f t="shared" si="2"/>
        <v>1281389</v>
      </c>
      <c r="G15" s="500">
        <f t="shared" si="2"/>
        <v>1054460</v>
      </c>
      <c r="H15" s="500">
        <f t="shared" si="2"/>
        <v>702484</v>
      </c>
      <c r="I15" s="500">
        <f t="shared" si="2"/>
        <v>361226</v>
      </c>
      <c r="J15" s="500">
        <f t="shared" si="2"/>
        <v>630010</v>
      </c>
      <c r="K15" s="500">
        <f t="shared" si="2"/>
        <v>114453</v>
      </c>
      <c r="L15" s="500">
        <f t="shared" si="2"/>
        <v>567252</v>
      </c>
      <c r="M15" s="500">
        <f t="shared" si="2"/>
        <v>0</v>
      </c>
      <c r="N15" s="500">
        <f t="shared" si="2"/>
        <v>679402</v>
      </c>
      <c r="O15" s="500">
        <f t="shared" si="2"/>
        <v>0</v>
      </c>
      <c r="P15" s="500">
        <f t="shared" si="2"/>
        <v>7348</v>
      </c>
      <c r="Q15" s="500">
        <f>Q7+Q11</f>
        <v>0</v>
      </c>
      <c r="R15" s="500">
        <f>R7+R11</f>
        <v>6638052</v>
      </c>
      <c r="S15" s="525">
        <f>R15/R25</f>
        <v>0.78055517992726009</v>
      </c>
    </row>
    <row r="16" spans="1:19" ht="15" customHeight="1" x14ac:dyDescent="0.15">
      <c r="A16" s="502"/>
      <c r="B16" s="507" t="s">
        <v>400</v>
      </c>
      <c r="C16" s="508">
        <f>C15/R15</f>
        <v>4.3767358255102549E-2</v>
      </c>
      <c r="D16" s="508">
        <f>D15/R15</f>
        <v>4.140672594911881E-2</v>
      </c>
      <c r="E16" s="508">
        <f>E15/R15</f>
        <v>0.10163192454653866</v>
      </c>
      <c r="F16" s="508">
        <f>F15/R15</f>
        <v>0.19303690299503529</v>
      </c>
      <c r="G16" s="508">
        <f>G15/R15</f>
        <v>0.15885081948740384</v>
      </c>
      <c r="H16" s="508">
        <f>H15/R15</f>
        <v>0.10582682991937996</v>
      </c>
      <c r="I16" s="508">
        <f>I15/R15</f>
        <v>5.4417470667599471E-2</v>
      </c>
      <c r="J16" s="508">
        <f>J15/R15</f>
        <v>9.4908867842553812E-2</v>
      </c>
      <c r="K16" s="508">
        <f>K15/R15</f>
        <v>1.7241955923213616E-2</v>
      </c>
      <c r="L16" s="508">
        <f>L15/R15</f>
        <v>8.5454588183400793E-2</v>
      </c>
      <c r="M16" s="508"/>
      <c r="N16" s="508">
        <f>N15/R15</f>
        <v>0.10234960497447143</v>
      </c>
      <c r="O16" s="508">
        <f>O15/R15</f>
        <v>0</v>
      </c>
      <c r="P16" s="508">
        <f>P15/R15</f>
        <v>1.1069512561817834E-3</v>
      </c>
      <c r="Q16" s="508"/>
      <c r="R16" s="509"/>
      <c r="S16" s="509"/>
    </row>
    <row r="17" spans="1:19" ht="15" customHeight="1" thickBot="1" x14ac:dyDescent="0.2">
      <c r="A17" s="502"/>
      <c r="B17" s="526" t="s">
        <v>401</v>
      </c>
      <c r="C17" s="527">
        <f>C15/C13</f>
        <v>2152.0740740740739</v>
      </c>
      <c r="D17" s="527">
        <f t="shared" ref="D17:L17" si="3">D15/D13</f>
        <v>1882.6027397260275</v>
      </c>
      <c r="E17" s="527">
        <f t="shared" si="3"/>
        <v>2219.2039473684213</v>
      </c>
      <c r="F17" s="527">
        <f t="shared" si="3"/>
        <v>1830.5557142857142</v>
      </c>
      <c r="G17" s="527">
        <f t="shared" si="3"/>
        <v>1931.2454212454213</v>
      </c>
      <c r="H17" s="527">
        <f t="shared" si="3"/>
        <v>1760.6115288220551</v>
      </c>
      <c r="I17" s="527">
        <f t="shared" si="3"/>
        <v>1984.7582417582419</v>
      </c>
      <c r="J17" s="527">
        <f t="shared" si="3"/>
        <v>2012.811501597444</v>
      </c>
      <c r="K17" s="527">
        <f t="shared" si="3"/>
        <v>1973.3275862068965</v>
      </c>
      <c r="L17" s="527">
        <f t="shared" si="3"/>
        <v>1795.1012658227849</v>
      </c>
      <c r="M17" s="527"/>
      <c r="N17" s="527">
        <f>N15/N13</f>
        <v>1509.7822222222221</v>
      </c>
      <c r="O17" s="527"/>
      <c r="P17" s="527">
        <f>P15/P13</f>
        <v>734.8</v>
      </c>
      <c r="Q17" s="527"/>
      <c r="R17" s="523">
        <f>R15/R13</f>
        <v>1865.1452655240237</v>
      </c>
      <c r="S17" s="528"/>
    </row>
    <row r="18" spans="1:19" ht="15" customHeight="1" thickTop="1" x14ac:dyDescent="0.15">
      <c r="A18" s="529" t="s">
        <v>14</v>
      </c>
      <c r="B18" s="530" t="s">
        <v>399</v>
      </c>
      <c r="C18" s="519">
        <v>23</v>
      </c>
      <c r="D18" s="519">
        <v>7</v>
      </c>
      <c r="E18" s="519">
        <v>46</v>
      </c>
      <c r="F18" s="519">
        <v>128</v>
      </c>
      <c r="G18" s="519">
        <v>97</v>
      </c>
      <c r="H18" s="519">
        <v>29</v>
      </c>
      <c r="I18" s="519">
        <v>18</v>
      </c>
      <c r="J18" s="519">
        <v>35</v>
      </c>
      <c r="K18" s="519">
        <v>13</v>
      </c>
      <c r="L18" s="519">
        <v>264</v>
      </c>
      <c r="M18" s="519">
        <v>478</v>
      </c>
      <c r="N18" s="519">
        <v>0</v>
      </c>
      <c r="O18" s="519">
        <v>3</v>
      </c>
      <c r="P18" s="519">
        <v>1</v>
      </c>
      <c r="Q18" s="519">
        <v>32</v>
      </c>
      <c r="R18" s="531">
        <f>SUM(C18:Q18)</f>
        <v>1174</v>
      </c>
      <c r="S18" s="532">
        <f>R18/R23</f>
        <v>0.24804563701669133</v>
      </c>
    </row>
    <row r="19" spans="1:19" ht="15" customHeight="1" x14ac:dyDescent="0.15">
      <c r="A19" s="502"/>
      <c r="B19" s="503" t="s">
        <v>403</v>
      </c>
      <c r="C19" s="504">
        <f>C18/R18</f>
        <v>1.9591141396933562E-2</v>
      </c>
      <c r="D19" s="504">
        <f>D18/R18</f>
        <v>5.96252129471891E-3</v>
      </c>
      <c r="E19" s="504">
        <f>E18/R18</f>
        <v>3.9182282793867124E-2</v>
      </c>
      <c r="F19" s="504">
        <f>F18/R18</f>
        <v>0.10902896081771721</v>
      </c>
      <c r="G19" s="504">
        <f>G18/R18</f>
        <v>8.2623509369676315E-2</v>
      </c>
      <c r="H19" s="504">
        <f>H18/R18</f>
        <v>2.4701873935264053E-2</v>
      </c>
      <c r="I19" s="504">
        <f>I18/R18</f>
        <v>1.5332197614991482E-2</v>
      </c>
      <c r="J19" s="504">
        <f>J18/R18</f>
        <v>2.9812606473594547E-2</v>
      </c>
      <c r="K19" s="504">
        <f>K18/R18</f>
        <v>1.1073253833049404E-2</v>
      </c>
      <c r="L19" s="504">
        <f>L18/R18</f>
        <v>0.22487223168654175</v>
      </c>
      <c r="M19" s="504">
        <f>M18/R18</f>
        <v>0.40715502555366268</v>
      </c>
      <c r="N19" s="504"/>
      <c r="O19" s="504">
        <f>O18/R18</f>
        <v>2.5553662691652468E-3</v>
      </c>
      <c r="P19" s="504">
        <f>P18/R18</f>
        <v>8.5178875638841568E-4</v>
      </c>
      <c r="Q19" s="504">
        <f>Q18/R18</f>
        <v>2.7257240204429302E-2</v>
      </c>
      <c r="R19" s="505"/>
      <c r="S19" s="504"/>
    </row>
    <row r="20" spans="1:19" ht="15" customHeight="1" x14ac:dyDescent="0.15">
      <c r="A20" s="502"/>
      <c r="B20" s="498" t="s">
        <v>83</v>
      </c>
      <c r="C20" s="509">
        <v>47850</v>
      </c>
      <c r="D20" s="509">
        <v>15100</v>
      </c>
      <c r="E20" s="509">
        <v>162850</v>
      </c>
      <c r="F20" s="509">
        <v>150854</v>
      </c>
      <c r="G20" s="509">
        <v>191370</v>
      </c>
      <c r="H20" s="509">
        <v>67330</v>
      </c>
      <c r="I20" s="509">
        <v>48300</v>
      </c>
      <c r="J20" s="509">
        <v>79370</v>
      </c>
      <c r="K20" s="509">
        <v>23870</v>
      </c>
      <c r="L20" s="509">
        <v>347710</v>
      </c>
      <c r="M20" s="509">
        <v>663610</v>
      </c>
      <c r="N20" s="509">
        <v>0</v>
      </c>
      <c r="O20" s="509">
        <v>1950</v>
      </c>
      <c r="P20" s="509">
        <v>454</v>
      </c>
      <c r="Q20" s="509">
        <v>65600</v>
      </c>
      <c r="R20" s="500">
        <f>SUM(C20:Q20)</f>
        <v>1866218</v>
      </c>
      <c r="S20" s="525">
        <f>R20/R25</f>
        <v>0.21944482007273994</v>
      </c>
    </row>
    <row r="21" spans="1:19" ht="15" customHeight="1" x14ac:dyDescent="0.15">
      <c r="A21" s="502"/>
      <c r="B21" s="518" t="s">
        <v>403</v>
      </c>
      <c r="C21" s="508">
        <f>C20/R20</f>
        <v>2.564009135052818E-2</v>
      </c>
      <c r="D21" s="508">
        <f>D20/R20</f>
        <v>8.0912304993307326E-3</v>
      </c>
      <c r="E21" s="508">
        <f>E20/R20</f>
        <v>8.7262045484503947E-2</v>
      </c>
      <c r="F21" s="508">
        <f>F20/R20</f>
        <v>8.0834071903711141E-2</v>
      </c>
      <c r="G21" s="508">
        <f>G20/R20</f>
        <v>0.10254429010972994</v>
      </c>
      <c r="H21" s="508">
        <f>H20/R20</f>
        <v>3.6078314537744252E-2</v>
      </c>
      <c r="I21" s="508">
        <f>I20/R20</f>
        <v>2.5881220736269826E-2</v>
      </c>
      <c r="J21" s="508">
        <f>J20/R20</f>
        <v>4.2529865214031799E-2</v>
      </c>
      <c r="K21" s="508">
        <f>K20/R20</f>
        <v>1.2790574305895667E-2</v>
      </c>
      <c r="L21" s="508">
        <f>L20/R20</f>
        <v>0.18631799714717145</v>
      </c>
      <c r="M21" s="508">
        <f>M20/R20</f>
        <v>0.35559082593780578</v>
      </c>
      <c r="N21" s="508"/>
      <c r="O21" s="508">
        <f>O20/R20</f>
        <v>1.0448940048804589E-3</v>
      </c>
      <c r="P21" s="508">
        <f>P20/R20</f>
        <v>2.4327275805934785E-4</v>
      </c>
      <c r="Q21" s="508">
        <f>Q20/R20</f>
        <v>3.5151306010337488E-2</v>
      </c>
      <c r="R21" s="517"/>
      <c r="S21" s="508"/>
    </row>
    <row r="22" spans="1:19" ht="15" customHeight="1" thickBot="1" x14ac:dyDescent="0.2">
      <c r="A22" s="533"/>
      <c r="B22" s="534" t="s">
        <v>401</v>
      </c>
      <c r="C22" s="535">
        <f>C20/C18</f>
        <v>2080.4347826086955</v>
      </c>
      <c r="D22" s="535">
        <f t="shared" ref="D22:Q22" si="4">D20/D18</f>
        <v>2157.1428571428573</v>
      </c>
      <c r="E22" s="535">
        <f t="shared" si="4"/>
        <v>3540.217391304348</v>
      </c>
      <c r="F22" s="535">
        <f t="shared" si="4"/>
        <v>1178.546875</v>
      </c>
      <c r="G22" s="535">
        <f t="shared" si="4"/>
        <v>1972.8865979381444</v>
      </c>
      <c r="H22" s="535">
        <f t="shared" si="4"/>
        <v>2321.7241379310344</v>
      </c>
      <c r="I22" s="535">
        <f t="shared" si="4"/>
        <v>2683.3333333333335</v>
      </c>
      <c r="J22" s="535">
        <f t="shared" si="4"/>
        <v>2267.7142857142858</v>
      </c>
      <c r="K22" s="535">
        <f t="shared" si="4"/>
        <v>1836.1538461538462</v>
      </c>
      <c r="L22" s="535">
        <f t="shared" si="4"/>
        <v>1317.0833333333333</v>
      </c>
      <c r="M22" s="535">
        <f t="shared" si="4"/>
        <v>1388.305439330544</v>
      </c>
      <c r="N22" s="535"/>
      <c r="O22" s="535">
        <f t="shared" si="4"/>
        <v>650</v>
      </c>
      <c r="P22" s="535">
        <f t="shared" si="4"/>
        <v>454</v>
      </c>
      <c r="Q22" s="535">
        <f t="shared" si="4"/>
        <v>2050</v>
      </c>
      <c r="R22" s="535">
        <f>R20/R18</f>
        <v>1589.6235093696764</v>
      </c>
      <c r="S22" s="536"/>
    </row>
    <row r="23" spans="1:19" ht="15" customHeight="1" thickTop="1" x14ac:dyDescent="0.15">
      <c r="A23" s="537" t="s">
        <v>404</v>
      </c>
      <c r="B23" s="516" t="s">
        <v>399</v>
      </c>
      <c r="C23" s="520">
        <f>C13+C18</f>
        <v>158</v>
      </c>
      <c r="D23" s="520">
        <f t="shared" ref="D23:R23" si="5">D13+D18</f>
        <v>153</v>
      </c>
      <c r="E23" s="520">
        <f t="shared" si="5"/>
        <v>350</v>
      </c>
      <c r="F23" s="520">
        <f t="shared" si="5"/>
        <v>828</v>
      </c>
      <c r="G23" s="520">
        <f t="shared" si="5"/>
        <v>643</v>
      </c>
      <c r="H23" s="520">
        <f t="shared" si="5"/>
        <v>428</v>
      </c>
      <c r="I23" s="520">
        <f t="shared" si="5"/>
        <v>200</v>
      </c>
      <c r="J23" s="520">
        <f t="shared" si="5"/>
        <v>348</v>
      </c>
      <c r="K23" s="520">
        <f t="shared" si="5"/>
        <v>71</v>
      </c>
      <c r="L23" s="520">
        <f t="shared" si="5"/>
        <v>580</v>
      </c>
      <c r="M23" s="520">
        <f t="shared" si="5"/>
        <v>478</v>
      </c>
      <c r="N23" s="520">
        <f t="shared" si="5"/>
        <v>450</v>
      </c>
      <c r="O23" s="520">
        <f t="shared" si="5"/>
        <v>3</v>
      </c>
      <c r="P23" s="520">
        <f t="shared" si="5"/>
        <v>11</v>
      </c>
      <c r="Q23" s="520">
        <f t="shared" si="5"/>
        <v>32</v>
      </c>
      <c r="R23" s="538">
        <f t="shared" si="5"/>
        <v>4733</v>
      </c>
      <c r="S23" s="539"/>
    </row>
    <row r="24" spans="1:19" ht="15" customHeight="1" x14ac:dyDescent="0.15">
      <c r="A24" s="537"/>
      <c r="B24" s="503" t="s">
        <v>400</v>
      </c>
      <c r="C24" s="504">
        <f>C23/R23</f>
        <v>3.3382632579759139E-2</v>
      </c>
      <c r="D24" s="504">
        <f>D23/R23</f>
        <v>3.2326220156349041E-2</v>
      </c>
      <c r="E24" s="504">
        <f>E23/R23</f>
        <v>7.3948869638706949E-2</v>
      </c>
      <c r="F24" s="504">
        <f>F23/R23</f>
        <v>0.17494189731671245</v>
      </c>
      <c r="G24" s="504">
        <f>G23/R23</f>
        <v>0.13585463765053876</v>
      </c>
      <c r="H24" s="504">
        <f>H23/R23</f>
        <v>9.0428903443904501E-2</v>
      </c>
      <c r="I24" s="504">
        <f>I23/R23</f>
        <v>4.2256496936403973E-2</v>
      </c>
      <c r="J24" s="504">
        <f>J23/R23</f>
        <v>7.3526304669342915E-2</v>
      </c>
      <c r="K24" s="504">
        <f>K23/R23</f>
        <v>1.500105641242341E-2</v>
      </c>
      <c r="L24" s="504">
        <f>L23/R23</f>
        <v>0.12254384111557153</v>
      </c>
      <c r="M24" s="504">
        <f>M23/R23</f>
        <v>0.1009930276780055</v>
      </c>
      <c r="N24" s="504">
        <f>N23/R23</f>
        <v>9.5077118106908942E-2</v>
      </c>
      <c r="O24" s="504">
        <f>O23/R23</f>
        <v>6.3384745404605953E-4</v>
      </c>
      <c r="P24" s="504">
        <f>P23/R23</f>
        <v>2.3241073315022186E-3</v>
      </c>
      <c r="Q24" s="504">
        <f>Q23/R23</f>
        <v>6.7610395098246356E-3</v>
      </c>
      <c r="R24" s="505"/>
      <c r="S24" s="540"/>
    </row>
    <row r="25" spans="1:19" ht="15" customHeight="1" x14ac:dyDescent="0.15">
      <c r="A25" s="537"/>
      <c r="B25" s="498" t="s">
        <v>83</v>
      </c>
      <c r="C25" s="500">
        <f>C15+C20</f>
        <v>338380</v>
      </c>
      <c r="D25" s="500">
        <f t="shared" ref="D25:Q25" si="6">D15+D20</f>
        <v>289960</v>
      </c>
      <c r="E25" s="500">
        <f t="shared" si="6"/>
        <v>837488</v>
      </c>
      <c r="F25" s="500">
        <f t="shared" si="6"/>
        <v>1432243</v>
      </c>
      <c r="G25" s="500">
        <f t="shared" si="6"/>
        <v>1245830</v>
      </c>
      <c r="H25" s="500">
        <f t="shared" si="6"/>
        <v>769814</v>
      </c>
      <c r="I25" s="500">
        <f t="shared" si="6"/>
        <v>409526</v>
      </c>
      <c r="J25" s="500">
        <f t="shared" si="6"/>
        <v>709380</v>
      </c>
      <c r="K25" s="500">
        <f t="shared" si="6"/>
        <v>138323</v>
      </c>
      <c r="L25" s="500">
        <f t="shared" si="6"/>
        <v>914962</v>
      </c>
      <c r="M25" s="500">
        <f t="shared" si="6"/>
        <v>663610</v>
      </c>
      <c r="N25" s="500">
        <f t="shared" si="6"/>
        <v>679402</v>
      </c>
      <c r="O25" s="500">
        <f t="shared" si="6"/>
        <v>1950</v>
      </c>
      <c r="P25" s="500">
        <f t="shared" si="6"/>
        <v>7802</v>
      </c>
      <c r="Q25" s="500">
        <f t="shared" si="6"/>
        <v>65600</v>
      </c>
      <c r="R25" s="541">
        <f>R15+R20</f>
        <v>8504270</v>
      </c>
      <c r="S25" s="542"/>
    </row>
    <row r="26" spans="1:19" ht="15" customHeight="1" x14ac:dyDescent="0.15">
      <c r="A26" s="537"/>
      <c r="B26" s="507" t="s">
        <v>400</v>
      </c>
      <c r="C26" s="508">
        <f>C25/R25</f>
        <v>3.9789423430817698E-2</v>
      </c>
      <c r="D26" s="508">
        <f>D25/R25</f>
        <v>3.4095813044505881E-2</v>
      </c>
      <c r="E26" s="508">
        <f>E25/R25</f>
        <v>9.8478529021303413E-2</v>
      </c>
      <c r="F26" s="508">
        <f>F25/R25</f>
        <v>0.16841457291454764</v>
      </c>
      <c r="G26" s="508">
        <f>G25/R25</f>
        <v>0.14649464327919975</v>
      </c>
      <c r="H26" s="508">
        <f>H25/R25</f>
        <v>9.0520879511116176E-2</v>
      </c>
      <c r="I26" s="508">
        <f>I25/R25</f>
        <v>4.8155338435868097E-2</v>
      </c>
      <c r="J26" s="508">
        <f>J25/R25</f>
        <v>8.3414567035148227E-2</v>
      </c>
      <c r="K26" s="508">
        <f>K25/R25</f>
        <v>1.6265123285126179E-2</v>
      </c>
      <c r="L26" s="508">
        <f>L25/R25</f>
        <v>0.10758854081537862</v>
      </c>
      <c r="M26" s="508">
        <f>M25/R25</f>
        <v>7.8032564817438768E-2</v>
      </c>
      <c r="N26" s="508">
        <f>N25/R25</f>
        <v>7.9889514326332539E-2</v>
      </c>
      <c r="O26" s="508">
        <f>O25/R25</f>
        <v>2.2929657689607692E-4</v>
      </c>
      <c r="P26" s="508">
        <f>P25/R25</f>
        <v>9.1742148356061134E-4</v>
      </c>
      <c r="Q26" s="508">
        <f>Q25/R25</f>
        <v>7.7137720227603308E-3</v>
      </c>
      <c r="R26" s="519"/>
      <c r="S26" s="543"/>
    </row>
    <row r="27" spans="1:19" ht="15" customHeight="1" x14ac:dyDescent="0.15">
      <c r="A27" s="544"/>
      <c r="B27" s="545" t="s">
        <v>401</v>
      </c>
      <c r="C27" s="512">
        <f>C25/C23</f>
        <v>2141.6455696202534</v>
      </c>
      <c r="D27" s="512">
        <f t="shared" ref="D27:M27" si="7">D25/D23</f>
        <v>1895.1633986928105</v>
      </c>
      <c r="E27" s="512">
        <f t="shared" si="7"/>
        <v>2392.8228571428572</v>
      </c>
      <c r="F27" s="512">
        <f t="shared" si="7"/>
        <v>1729.7620772946859</v>
      </c>
      <c r="G27" s="512">
        <f t="shared" si="7"/>
        <v>1937.5272161741834</v>
      </c>
      <c r="H27" s="512">
        <f t="shared" si="7"/>
        <v>1798.6308411214952</v>
      </c>
      <c r="I27" s="512">
        <f t="shared" si="7"/>
        <v>2047.63</v>
      </c>
      <c r="J27" s="512">
        <f t="shared" si="7"/>
        <v>2038.4482758620691</v>
      </c>
      <c r="K27" s="512">
        <f t="shared" si="7"/>
        <v>1948.2112676056338</v>
      </c>
      <c r="L27" s="512">
        <f t="shared" si="7"/>
        <v>1577.5206896551724</v>
      </c>
      <c r="M27" s="512">
        <f t="shared" si="7"/>
        <v>1388.305439330544</v>
      </c>
      <c r="N27" s="512">
        <f>N25/N23</f>
        <v>1509.7822222222221</v>
      </c>
      <c r="O27" s="512">
        <f>O25/O23</f>
        <v>650</v>
      </c>
      <c r="P27" s="512">
        <f>P25/P23</f>
        <v>709.27272727272725</v>
      </c>
      <c r="Q27" s="512">
        <f>Q25/Q23</f>
        <v>2050</v>
      </c>
      <c r="R27" s="546">
        <f>R25/R23</f>
        <v>1796.803296006761</v>
      </c>
      <c r="S27" s="547"/>
    </row>
    <row r="28" spans="1:19" ht="15" customHeight="1" x14ac:dyDescent="0.15">
      <c r="A28" s="548"/>
      <c r="B28" s="549" t="s">
        <v>405</v>
      </c>
      <c r="C28" s="549"/>
      <c r="D28" s="549"/>
      <c r="E28" s="550"/>
      <c r="F28" s="550"/>
      <c r="G28" s="550"/>
      <c r="H28" s="550"/>
      <c r="I28" s="550"/>
      <c r="J28" s="550"/>
      <c r="K28" s="550"/>
      <c r="L28" s="550"/>
      <c r="M28" s="550"/>
      <c r="N28" s="551"/>
      <c r="O28" s="551"/>
      <c r="P28" s="551"/>
      <c r="Q28" s="551"/>
      <c r="R28" s="552"/>
      <c r="S28" s="553"/>
    </row>
    <row r="29" spans="1:19" ht="15" customHeight="1" x14ac:dyDescent="0.15">
      <c r="A29" s="554"/>
      <c r="B29" s="555"/>
      <c r="C29" s="556"/>
      <c r="D29" s="330"/>
      <c r="E29" s="330"/>
      <c r="F29" s="557"/>
      <c r="G29" s="556"/>
      <c r="K29" s="558" t="s">
        <v>406</v>
      </c>
      <c r="L29" s="558"/>
      <c r="M29" s="558"/>
      <c r="N29" s="556"/>
      <c r="O29" s="559" t="s">
        <v>407</v>
      </c>
      <c r="P29" s="559"/>
      <c r="Q29" s="559"/>
      <c r="R29" s="560" t="s">
        <v>408</v>
      </c>
      <c r="S29" s="560"/>
    </row>
    <row r="30" spans="1:19" ht="15" customHeight="1" x14ac:dyDescent="0.15">
      <c r="A30" s="554"/>
      <c r="B30" s="555"/>
      <c r="C30" s="556"/>
      <c r="D30" s="330"/>
      <c r="E30" s="330"/>
      <c r="F30" s="557"/>
      <c r="G30" s="556"/>
      <c r="K30" s="559" t="s">
        <v>29</v>
      </c>
      <c r="L30" s="559"/>
      <c r="M30" s="561">
        <v>306</v>
      </c>
      <c r="N30" s="556"/>
      <c r="O30" s="562"/>
      <c r="P30" s="561" t="s">
        <v>399</v>
      </c>
      <c r="Q30" s="561" t="s">
        <v>83</v>
      </c>
      <c r="R30" s="561" t="s">
        <v>399</v>
      </c>
      <c r="S30" s="561" t="s">
        <v>83</v>
      </c>
    </row>
    <row r="31" spans="1:19" ht="15" customHeight="1" x14ac:dyDescent="0.15">
      <c r="A31" s="554"/>
      <c r="B31" s="555"/>
      <c r="C31" s="556"/>
      <c r="D31" s="330"/>
      <c r="E31" s="330"/>
      <c r="F31" s="557"/>
      <c r="G31" s="556"/>
      <c r="K31" s="563" t="s">
        <v>409</v>
      </c>
      <c r="L31" s="563"/>
      <c r="M31" s="561">
        <v>27</v>
      </c>
      <c r="N31" s="556"/>
      <c r="O31" s="561" t="s">
        <v>3</v>
      </c>
      <c r="P31" s="561">
        <f>P33-P32</f>
        <v>296</v>
      </c>
      <c r="Q31" s="564">
        <f>Q33-Q32</f>
        <v>480364</v>
      </c>
      <c r="R31" s="565">
        <f>P31/R13</f>
        <v>8.3169429615060408E-2</v>
      </c>
      <c r="S31" s="565">
        <f>Q31/R15</f>
        <v>7.2365205936922458E-2</v>
      </c>
    </row>
    <row r="32" spans="1:19" ht="15" customHeight="1" x14ac:dyDescent="0.15">
      <c r="A32" s="554"/>
      <c r="B32" s="555"/>
      <c r="C32" s="556"/>
      <c r="D32" s="330"/>
      <c r="E32" s="330"/>
      <c r="F32" s="557"/>
      <c r="G32" s="556"/>
      <c r="K32" s="563" t="s">
        <v>222</v>
      </c>
      <c r="L32" s="563"/>
      <c r="M32" s="561">
        <v>233</v>
      </c>
      <c r="N32" s="556"/>
      <c r="O32" s="561" t="s">
        <v>14</v>
      </c>
      <c r="P32" s="561">
        <v>10</v>
      </c>
      <c r="Q32" s="566">
        <v>15120</v>
      </c>
      <c r="R32" s="565">
        <f>P32/R18</f>
        <v>8.5178875638841564E-3</v>
      </c>
      <c r="S32" s="565">
        <f>Q32/R20</f>
        <v>8.1019473609192493E-3</v>
      </c>
    </row>
    <row r="33" spans="1:19" ht="15" customHeight="1" x14ac:dyDescent="0.15">
      <c r="A33" s="554"/>
      <c r="B33" s="555"/>
      <c r="C33" s="556"/>
      <c r="D33" s="330"/>
      <c r="E33" s="330"/>
      <c r="F33" s="557"/>
      <c r="G33" s="556"/>
      <c r="K33" s="563" t="s">
        <v>410</v>
      </c>
      <c r="L33" s="563"/>
      <c r="M33" s="561">
        <f>SUM(M30:M32)</f>
        <v>566</v>
      </c>
      <c r="N33" s="556"/>
      <c r="O33" s="561" t="s">
        <v>411</v>
      </c>
      <c r="P33" s="561">
        <v>306</v>
      </c>
      <c r="Q33" s="564">
        <v>495484</v>
      </c>
      <c r="R33" s="565">
        <f>P33/R23</f>
        <v>6.4652440312698081E-2</v>
      </c>
      <c r="S33" s="565">
        <f>Q33/R25</f>
        <v>5.8262966721423476E-2</v>
      </c>
    </row>
  </sheetData>
  <mergeCells count="20">
    <mergeCell ref="K33:L33"/>
    <mergeCell ref="K29:M29"/>
    <mergeCell ref="O29:Q29"/>
    <mergeCell ref="R29:S29"/>
    <mergeCell ref="K30:L30"/>
    <mergeCell ref="K31:L31"/>
    <mergeCell ref="K32:L32"/>
    <mergeCell ref="A5:A9"/>
    <mergeCell ref="A10:A12"/>
    <mergeCell ref="A13:A17"/>
    <mergeCell ref="A18:A22"/>
    <mergeCell ref="A23:A27"/>
    <mergeCell ref="B28:D28"/>
    <mergeCell ref="A1:S1"/>
    <mergeCell ref="A2:S2"/>
    <mergeCell ref="A3:A4"/>
    <mergeCell ref="B3:B4"/>
    <mergeCell ref="L3:Q3"/>
    <mergeCell ref="R3:R4"/>
    <mergeCell ref="S3:S4"/>
  </mergeCells>
  <phoneticPr fontId="2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①②</vt:lpstr>
      <vt:lpstr>③～⑨</vt:lpstr>
      <vt:lpstr>⑩過去5年推移</vt:lpstr>
      <vt:lpstr>⑪蔵書冊数</vt:lpstr>
      <vt:lpstr>ブックスタート</vt:lpstr>
      <vt:lpstr>排架区分別蔵書冊数</vt:lpstr>
      <vt:lpstr>分類別購入冊数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U0296</dc:creator>
  <cp:lastModifiedBy>小諸図書館002</cp:lastModifiedBy>
  <cp:lastPrinted>2021-06-14T01:43:24Z</cp:lastPrinted>
  <dcterms:created xsi:type="dcterms:W3CDTF">2010-06-03T01:39:35Z</dcterms:created>
  <dcterms:modified xsi:type="dcterms:W3CDTF">2021-09-27T09:33:20Z</dcterms:modified>
</cp:coreProperties>
</file>