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諸図書館002\Documents\図書館\監査資料\"/>
    </mc:Choice>
  </mc:AlternateContent>
  <bookViews>
    <workbookView xWindow="-120" yWindow="-120" windowWidth="20730" windowHeight="11160"/>
  </bookViews>
  <sheets>
    <sheet name="P1①②" sheetId="9" r:id="rId1"/>
    <sheet name="P2③～⑨" sheetId="2" r:id="rId2"/>
    <sheet name="P3　⑩過去5年推移" sheetId="7" r:id="rId3"/>
    <sheet name="P4　⑪蔵書冊数" sheetId="6" r:id="rId4"/>
    <sheet name="P5　排架区分別" sheetId="18" r:id="rId5"/>
    <sheet name="P6　購入冊数" sheetId="19" r:id="rId6"/>
  </sheets>
  <calcPr calcId="152511"/>
</workbook>
</file>

<file path=xl/calcChain.xml><?xml version="1.0" encoding="utf-8"?>
<calcChain xmlns="http://schemas.openxmlformats.org/spreadsheetml/2006/main">
  <c r="E63" i="18" l="1"/>
  <c r="E62" i="18"/>
  <c r="K55" i="18"/>
  <c r="E55" i="18"/>
  <c r="K54" i="18"/>
  <c r="K53" i="18"/>
  <c r="K52" i="18"/>
  <c r="K51" i="18"/>
  <c r="K50" i="18"/>
  <c r="K48" i="18"/>
  <c r="E47" i="18"/>
  <c r="K44" i="18"/>
  <c r="E44" i="18"/>
  <c r="E43" i="18"/>
  <c r="K39" i="18"/>
  <c r="I56" i="18" s="1"/>
  <c r="K35" i="18"/>
  <c r="K29" i="18"/>
  <c r="K27" i="18"/>
  <c r="K26" i="18"/>
  <c r="K25" i="18"/>
  <c r="E19" i="18"/>
  <c r="K16" i="18"/>
  <c r="K15" i="18"/>
  <c r="K14" i="18"/>
  <c r="K4" i="18"/>
  <c r="K36" i="18" s="1"/>
  <c r="E4" i="18"/>
  <c r="I37" i="18" l="1"/>
  <c r="I63" i="18" s="1"/>
  <c r="Q34" i="19" l="1"/>
  <c r="P34" i="19"/>
  <c r="Q27" i="19"/>
  <c r="M27" i="19"/>
  <c r="I27" i="19"/>
  <c r="Q23" i="19"/>
  <c r="P23" i="19"/>
  <c r="P27" i="19" s="1"/>
  <c r="N23" i="19"/>
  <c r="N27" i="19" s="1"/>
  <c r="L23" i="19"/>
  <c r="L27" i="19" s="1"/>
  <c r="H23" i="19"/>
  <c r="H27" i="19" s="1"/>
  <c r="D23" i="19"/>
  <c r="D27" i="19" s="1"/>
  <c r="Q22" i="19"/>
  <c r="P22" i="19"/>
  <c r="O22" i="19"/>
  <c r="M22" i="19"/>
  <c r="L22" i="19"/>
  <c r="K22" i="19"/>
  <c r="J22" i="19"/>
  <c r="I22" i="19"/>
  <c r="H22" i="19"/>
  <c r="G22" i="19"/>
  <c r="F22" i="19"/>
  <c r="E22" i="19"/>
  <c r="D22" i="19"/>
  <c r="C22" i="19"/>
  <c r="R20" i="19"/>
  <c r="R18" i="19"/>
  <c r="R15" i="19"/>
  <c r="Q15" i="19"/>
  <c r="P15" i="19"/>
  <c r="P17" i="19" s="1"/>
  <c r="O15" i="19"/>
  <c r="N15" i="19"/>
  <c r="N17" i="19" s="1"/>
  <c r="M15" i="19"/>
  <c r="L15" i="19"/>
  <c r="L16" i="19" s="1"/>
  <c r="K15" i="19"/>
  <c r="J15" i="19"/>
  <c r="J16" i="19" s="1"/>
  <c r="I15" i="19"/>
  <c r="H15" i="19"/>
  <c r="H16" i="19" s="1"/>
  <c r="G15" i="19"/>
  <c r="F15" i="19"/>
  <c r="F16" i="19" s="1"/>
  <c r="E15" i="19"/>
  <c r="D15" i="19"/>
  <c r="D16" i="19" s="1"/>
  <c r="C15" i="19"/>
  <c r="P13" i="19"/>
  <c r="O13" i="19"/>
  <c r="N13" i="19"/>
  <c r="M13" i="19"/>
  <c r="M23" i="19" s="1"/>
  <c r="L13" i="19"/>
  <c r="K13" i="19"/>
  <c r="K23" i="19" s="1"/>
  <c r="J13" i="19"/>
  <c r="J23" i="19" s="1"/>
  <c r="J27" i="19" s="1"/>
  <c r="I13" i="19"/>
  <c r="I23" i="19" s="1"/>
  <c r="H13" i="19"/>
  <c r="G13" i="19"/>
  <c r="G23" i="19" s="1"/>
  <c r="F13" i="19"/>
  <c r="F23" i="19" s="1"/>
  <c r="F27" i="19" s="1"/>
  <c r="E13" i="19"/>
  <c r="E23" i="19" s="1"/>
  <c r="E27" i="19" s="1"/>
  <c r="D13" i="19"/>
  <c r="C13" i="19"/>
  <c r="C23" i="19" s="1"/>
  <c r="J12" i="19"/>
  <c r="I12" i="19"/>
  <c r="H12" i="19"/>
  <c r="G12" i="19"/>
  <c r="F12" i="19"/>
  <c r="E12" i="19"/>
  <c r="C12" i="19"/>
  <c r="R11" i="19"/>
  <c r="R10" i="19"/>
  <c r="P9" i="19"/>
  <c r="N9" i="19"/>
  <c r="L9" i="19"/>
  <c r="K9" i="19"/>
  <c r="J9" i="19"/>
  <c r="I9" i="19"/>
  <c r="H9" i="19"/>
  <c r="G9" i="19"/>
  <c r="F9" i="19"/>
  <c r="E9" i="19"/>
  <c r="D9" i="19"/>
  <c r="C9" i="19"/>
  <c r="P8" i="19"/>
  <c r="N8" i="19"/>
  <c r="K8" i="19"/>
  <c r="I8" i="19"/>
  <c r="G8" i="19"/>
  <c r="E8" i="19"/>
  <c r="C8" i="19"/>
  <c r="R7" i="19"/>
  <c r="R9" i="19" s="1"/>
  <c r="J6" i="19"/>
  <c r="F6" i="19"/>
  <c r="C6" i="19"/>
  <c r="R5" i="19"/>
  <c r="S32" i="19" l="1"/>
  <c r="E16" i="19"/>
  <c r="I16" i="19"/>
  <c r="N16" i="19"/>
  <c r="D17" i="19"/>
  <c r="H17" i="19"/>
  <c r="L17" i="19"/>
  <c r="Q19" i="19"/>
  <c r="O19" i="19"/>
  <c r="L19" i="19"/>
  <c r="J19" i="19"/>
  <c r="H19" i="19"/>
  <c r="F19" i="19"/>
  <c r="D19" i="19"/>
  <c r="E19" i="19"/>
  <c r="I19" i="19"/>
  <c r="M19" i="19"/>
  <c r="S33" i="19"/>
  <c r="Q21" i="19"/>
  <c r="O21" i="19"/>
  <c r="L21" i="19"/>
  <c r="J21" i="19"/>
  <c r="H21" i="19"/>
  <c r="F21" i="19"/>
  <c r="D21" i="19"/>
  <c r="E21" i="19"/>
  <c r="I21" i="19"/>
  <c r="M21" i="19"/>
  <c r="R22" i="19"/>
  <c r="R33" i="19"/>
  <c r="P6" i="19"/>
  <c r="N6" i="19"/>
  <c r="K6" i="19"/>
  <c r="I6" i="19"/>
  <c r="G6" i="19"/>
  <c r="E6" i="19"/>
  <c r="D6" i="19"/>
  <c r="H6" i="19"/>
  <c r="L6" i="19"/>
  <c r="R12" i="19"/>
  <c r="O23" i="19"/>
  <c r="R13" i="19"/>
  <c r="I14" i="19" s="1"/>
  <c r="C17" i="19"/>
  <c r="E17" i="19"/>
  <c r="G17" i="19"/>
  <c r="I17" i="19"/>
  <c r="K17" i="19"/>
  <c r="C16" i="19"/>
  <c r="G16" i="19"/>
  <c r="K16" i="19"/>
  <c r="P16" i="19"/>
  <c r="F17" i="19"/>
  <c r="J17" i="19"/>
  <c r="C19" i="19"/>
  <c r="G19" i="19"/>
  <c r="K19" i="19"/>
  <c r="P19" i="19"/>
  <c r="C21" i="19"/>
  <c r="G21" i="19"/>
  <c r="K21" i="19"/>
  <c r="P21" i="19"/>
  <c r="R25" i="19"/>
  <c r="C27" i="19"/>
  <c r="G27" i="19"/>
  <c r="K27" i="19"/>
  <c r="D8" i="19"/>
  <c r="F8" i="19"/>
  <c r="H8" i="19"/>
  <c r="J8" i="19"/>
  <c r="L8" i="19"/>
  <c r="Q26" i="19" l="1"/>
  <c r="O26" i="19"/>
  <c r="M26" i="19"/>
  <c r="K26" i="19"/>
  <c r="I26" i="19"/>
  <c r="G26" i="19"/>
  <c r="E26" i="19"/>
  <c r="C26" i="19"/>
  <c r="N26" i="19"/>
  <c r="J26" i="19"/>
  <c r="F26" i="19"/>
  <c r="P26" i="19"/>
  <c r="L26" i="19"/>
  <c r="H26" i="19"/>
  <c r="D26" i="19"/>
  <c r="R32" i="19"/>
  <c r="R23" i="19"/>
  <c r="N14" i="19"/>
  <c r="P14" i="19"/>
  <c r="K14" i="19"/>
  <c r="G14" i="19"/>
  <c r="C14" i="19"/>
  <c r="O24" i="19"/>
  <c r="O27" i="19"/>
  <c r="S34" i="19"/>
  <c r="R17" i="19"/>
  <c r="L14" i="19"/>
  <c r="H14" i="19"/>
  <c r="D14" i="19"/>
  <c r="E14" i="19"/>
  <c r="S20" i="19"/>
  <c r="S15" i="19"/>
  <c r="J14" i="19"/>
  <c r="F14" i="19"/>
  <c r="I6" i="7"/>
  <c r="J6" i="7"/>
  <c r="K6" i="7"/>
  <c r="L6" i="7"/>
  <c r="M6" i="7"/>
  <c r="I7" i="7"/>
  <c r="J7" i="7"/>
  <c r="K7" i="7"/>
  <c r="L7" i="7"/>
  <c r="M7" i="7"/>
  <c r="I8" i="7"/>
  <c r="J8" i="7"/>
  <c r="K8" i="7"/>
  <c r="L8" i="7"/>
  <c r="M8" i="7"/>
  <c r="I9" i="7"/>
  <c r="J9" i="7"/>
  <c r="K9" i="7"/>
  <c r="L9" i="7"/>
  <c r="M9" i="7"/>
  <c r="F32" i="2"/>
  <c r="D15" i="2"/>
  <c r="J9" i="2"/>
  <c r="H10" i="2" s="1"/>
  <c r="I4" i="2"/>
  <c r="O19" i="9"/>
  <c r="O18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6" i="9"/>
  <c r="O15" i="9"/>
  <c r="O14" i="9"/>
  <c r="P24" i="19" l="1"/>
  <c r="L24" i="19"/>
  <c r="H24" i="19"/>
  <c r="D24" i="19"/>
  <c r="R34" i="19"/>
  <c r="S18" i="19"/>
  <c r="E24" i="19"/>
  <c r="I24" i="19"/>
  <c r="M24" i="19"/>
  <c r="F24" i="19"/>
  <c r="N24" i="19"/>
  <c r="Q24" i="19"/>
  <c r="C24" i="19"/>
  <c r="G24" i="19"/>
  <c r="K24" i="19"/>
  <c r="J24" i="19"/>
  <c r="S13" i="19"/>
  <c r="R27" i="19"/>
  <c r="I10" i="2"/>
  <c r="O25" i="6" l="1"/>
  <c r="O24" i="6"/>
  <c r="O23" i="6"/>
  <c r="O22" i="6"/>
  <c r="O21" i="6"/>
  <c r="O20" i="6"/>
  <c r="G29" i="9" l="1"/>
  <c r="G28" i="9"/>
  <c r="C8" i="9" l="1"/>
  <c r="D8" i="9"/>
  <c r="E8" i="9"/>
  <c r="F8" i="9"/>
  <c r="G8" i="9"/>
  <c r="H8" i="9"/>
  <c r="I8" i="9"/>
  <c r="J8" i="9"/>
  <c r="K8" i="9"/>
  <c r="L8" i="9"/>
  <c r="M8" i="9"/>
  <c r="N8" i="9"/>
  <c r="O9" i="9" l="1"/>
  <c r="N14" i="6"/>
  <c r="P14" i="6" s="1"/>
  <c r="N15" i="6"/>
  <c r="P15" i="6" s="1"/>
  <c r="I3" i="2"/>
  <c r="I5" i="2" s="1"/>
  <c r="N24" i="9"/>
  <c r="J24" i="9"/>
  <c r="L24" i="9"/>
  <c r="C24" i="9"/>
  <c r="G24" i="9"/>
  <c r="H24" i="9"/>
  <c r="D30" i="9"/>
  <c r="G10" i="2"/>
  <c r="M16" i="6"/>
  <c r="M5" i="6"/>
  <c r="O5" i="6" s="1"/>
  <c r="C5" i="2"/>
  <c r="D5" i="2"/>
  <c r="E5" i="2"/>
  <c r="F5" i="2"/>
  <c r="G5" i="2"/>
  <c r="H5" i="2"/>
  <c r="J5" i="2"/>
  <c r="M5" i="7"/>
  <c r="L5" i="7"/>
  <c r="K5" i="7"/>
  <c r="J5" i="7"/>
  <c r="I5" i="7"/>
  <c r="J20" i="7"/>
  <c r="E16" i="2"/>
  <c r="F16" i="2"/>
  <c r="D16" i="2"/>
  <c r="G14" i="2"/>
  <c r="D21" i="7"/>
  <c r="D16" i="7"/>
  <c r="G19" i="7"/>
  <c r="G15" i="7"/>
  <c r="E30" i="9"/>
  <c r="F30" i="9"/>
  <c r="C30" i="9"/>
  <c r="O10" i="9"/>
  <c r="M24" i="9"/>
  <c r="K24" i="9"/>
  <c r="I24" i="9"/>
  <c r="E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L22" i="9"/>
  <c r="K22" i="9"/>
  <c r="J22" i="9"/>
  <c r="I22" i="9"/>
  <c r="H22" i="9"/>
  <c r="G22" i="9"/>
  <c r="F22" i="9"/>
  <c r="E22" i="9"/>
  <c r="D22" i="9"/>
  <c r="C22" i="9"/>
  <c r="L16" i="6"/>
  <c r="C16" i="6"/>
  <c r="H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F31" i="2"/>
  <c r="O6" i="9"/>
  <c r="O16" i="6"/>
  <c r="M22" i="9"/>
  <c r="O5" i="9"/>
  <c r="N16" i="6" l="1"/>
  <c r="P16" i="6" s="1"/>
  <c r="O8" i="9"/>
  <c r="O22" i="9"/>
  <c r="I8" i="6"/>
  <c r="H8" i="6"/>
  <c r="D8" i="6"/>
  <c r="K8" i="6"/>
  <c r="J8" i="6"/>
  <c r="C8" i="6"/>
  <c r="L8" i="6"/>
  <c r="F8" i="6"/>
  <c r="E8" i="6"/>
  <c r="G20" i="7"/>
  <c r="D22" i="7"/>
  <c r="G16" i="2"/>
  <c r="E10" i="2"/>
  <c r="G30" i="9"/>
  <c r="O23" i="9"/>
  <c r="F24" i="9"/>
  <c r="O7" i="9"/>
  <c r="D24" i="9"/>
  <c r="G6" i="6"/>
  <c r="J6" i="6"/>
  <c r="H6" i="6"/>
  <c r="I6" i="6"/>
  <c r="N6" i="6"/>
  <c r="L6" i="6"/>
  <c r="O9" i="6"/>
  <c r="E10" i="6" s="1"/>
  <c r="D6" i="6"/>
  <c r="F6" i="6"/>
  <c r="E6" i="6"/>
  <c r="K6" i="6"/>
  <c r="C6" i="6"/>
  <c r="F10" i="2"/>
  <c r="C10" i="2"/>
  <c r="D10" i="2"/>
  <c r="M9" i="6"/>
  <c r="G8" i="6"/>
  <c r="J10" i="2" l="1"/>
  <c r="O24" i="9"/>
  <c r="M8" i="6"/>
  <c r="I10" i="6"/>
  <c r="M6" i="6"/>
  <c r="C10" i="6"/>
  <c r="H13" i="6"/>
  <c r="H15" i="6" s="1"/>
  <c r="L10" i="6"/>
  <c r="G10" i="6"/>
  <c r="H10" i="6"/>
  <c r="K10" i="6"/>
  <c r="F10" i="6"/>
  <c r="D10" i="6"/>
  <c r="N10" i="6"/>
  <c r="J10" i="6"/>
  <c r="M10" i="6" l="1"/>
</calcChain>
</file>

<file path=xl/sharedStrings.xml><?xml version="1.0" encoding="utf-8"?>
<sst xmlns="http://schemas.openxmlformats.org/spreadsheetml/2006/main" count="443" uniqueCount="317">
  <si>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</si>
  <si>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</si>
  <si>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1"/>
  </si>
  <si>
    <t>②貸出利用者別内訳</t>
    <rPh sb="1" eb="3">
      <t>カシダシ</t>
    </rPh>
    <rPh sb="3" eb="6">
      <t>リヨウシャ</t>
    </rPh>
    <rPh sb="6" eb="7">
      <t>ベツ</t>
    </rPh>
    <rPh sb="7" eb="9">
      <t>ウチワケ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</si>
  <si>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</si>
  <si>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</si>
  <si>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</si>
  <si>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</si>
  <si>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</si>
  <si>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</si>
  <si>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</si>
  <si>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</si>
  <si>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</si>
  <si>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</si>
  <si>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</si>
  <si>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</si>
  <si>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</si>
  <si>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</si>
  <si>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</si>
  <si>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</si>
  <si>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</si>
  <si>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</si>
  <si>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</si>
  <si>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</si>
  <si>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</si>
  <si>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</si>
  <si>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</si>
  <si>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</si>
  <si>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</si>
  <si>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</si>
  <si>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</si>
  <si>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</si>
  <si>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</si>
  <si>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</si>
  <si>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</si>
  <si>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</si>
  <si>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</si>
  <si>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</si>
  <si>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</si>
  <si>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</si>
  <si>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</si>
  <si>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</si>
  <si>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</si>
  <si>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</si>
  <si>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</si>
  <si>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</si>
  <si>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</si>
  <si>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竹沢書店</t>
    <rPh sb="0" eb="2">
      <t>タケザワ</t>
    </rPh>
    <rPh sb="2" eb="4">
      <t>ショテン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</si>
  <si>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</si>
  <si>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</si>
  <si>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</si>
  <si>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</si>
  <si>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</si>
  <si>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</si>
  <si>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</si>
  <si>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</si>
  <si>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</si>
  <si>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</si>
  <si>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</si>
  <si>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</si>
  <si>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</si>
  <si>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</si>
  <si>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</si>
  <si>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</si>
  <si>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</si>
  <si>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</si>
  <si>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</si>
  <si>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</si>
  <si>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</si>
  <si>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</si>
  <si>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</si>
  <si>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</si>
  <si>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6"/>
  </si>
  <si>
    <t>開館日数</t>
    <rPh sb="0" eb="2">
      <t>カイカン</t>
    </rPh>
    <rPh sb="2" eb="4">
      <t>ニッスウ</t>
    </rPh>
    <phoneticPr fontId="6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</si>
  <si>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</si>
  <si>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</si>
  <si>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</si>
  <si>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</si>
  <si>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</si>
  <si>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</si>
  <si>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6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</si>
  <si>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</si>
  <si>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</si>
  <si>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</si>
  <si>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</si>
  <si>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</si>
  <si>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※貸出冊数に団体貸出冊数含む</t>
    <rPh sb="1" eb="3">
      <t>カシダシ</t>
    </rPh>
    <rPh sb="3" eb="5">
      <t>サツスウ</t>
    </rPh>
    <rPh sb="6" eb="8">
      <t>ダンタイ</t>
    </rPh>
    <rPh sb="8" eb="10">
      <t>カシダシ</t>
    </rPh>
    <rPh sb="10" eb="12">
      <t>サツスウ</t>
    </rPh>
    <rPh sb="12" eb="13">
      <t>フク</t>
    </rPh>
    <phoneticPr fontId="6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</si>
  <si>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</si>
  <si>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</si>
  <si>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</si>
  <si>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</si>
  <si>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</si>
  <si>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</si>
  <si>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</si>
  <si>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</si>
  <si>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</si>
  <si>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</si>
  <si>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</si>
  <si>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</si>
  <si>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</si>
  <si>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</si>
  <si>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</si>
  <si>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</si>
  <si>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</si>
  <si>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</si>
  <si>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</si>
  <si>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</si>
  <si>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</si>
  <si>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</si>
  <si>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</si>
  <si>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</si>
  <si>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</si>
  <si>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</si>
  <si>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</si>
  <si>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*人口4月1日現在</t>
    <rPh sb="1" eb="3">
      <t>ジンコウ</t>
    </rPh>
    <rPh sb="4" eb="5">
      <t>ツキ</t>
    </rPh>
    <rPh sb="6" eb="7">
      <t>ニチ</t>
    </rPh>
    <rPh sb="7" eb="9">
      <t>ゲンザイ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</si>
  <si>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</si>
  <si>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</si>
  <si>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</si>
  <si>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</si>
  <si>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</si>
  <si>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</si>
  <si>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</si>
  <si>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</si>
  <si>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</si>
  <si>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</si>
  <si>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</si>
  <si>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</si>
  <si>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</si>
  <si>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</si>
  <si>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</si>
  <si>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</si>
  <si>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</si>
  <si>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</si>
  <si>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</si>
  <si>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</si>
  <si>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</si>
  <si>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</si>
  <si>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</si>
  <si>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</si>
  <si>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⑪-4　年間増減（雑誌AV関係除く）</t>
    <rPh sb="4" eb="6">
      <t>ネンカン</t>
    </rPh>
    <rPh sb="6" eb="8">
      <t>ゾウゲン</t>
    </rPh>
    <phoneticPr fontId="1"/>
  </si>
  <si>
    <t>⑫　ブース利用統計</t>
    <rPh sb="5" eb="7">
      <t>リヨウ</t>
    </rPh>
    <rPh sb="7" eb="9">
      <t>トウケイ</t>
    </rPh>
    <phoneticPr fontId="17"/>
  </si>
  <si>
    <t>来館者数</t>
    <rPh sb="0" eb="3">
      <t>ライカンシャ</t>
    </rPh>
    <rPh sb="3" eb="4">
      <t>スウ</t>
    </rPh>
    <phoneticPr fontId="6"/>
  </si>
  <si>
    <t>開館日数</t>
    <rPh sb="0" eb="2">
      <t>カイカン</t>
    </rPh>
    <rPh sb="2" eb="4">
      <t>ニッスウ</t>
    </rPh>
    <phoneticPr fontId="1"/>
  </si>
  <si>
    <t>来館者数</t>
    <rPh sb="0" eb="3">
      <t>ライカンシャ</t>
    </rPh>
    <rPh sb="3" eb="4">
      <t>スウ</t>
    </rPh>
    <phoneticPr fontId="1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</si>
  <si>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</si>
  <si>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</si>
  <si>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</si>
  <si>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</si>
  <si>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</si>
  <si>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</si>
  <si>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t>会議室</t>
    <rPh sb="0" eb="3">
      <t>カイギシツ</t>
    </rPh>
    <phoneticPr fontId="27"/>
  </si>
  <si>
    <t>　</t>
    <phoneticPr fontId="27"/>
  </si>
  <si>
    <t>4月</t>
    <phoneticPr fontId="27"/>
  </si>
  <si>
    <t>-</t>
    <phoneticPr fontId="27"/>
  </si>
  <si>
    <t>ﾃﾞｽｸﾄｯﾌﾟＰＣ</t>
    <phoneticPr fontId="4"/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</si>
  <si>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</si>
  <si>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平成30年度　図書館の利用状況</t>
    <rPh sb="0" eb="2">
      <t>ヘイセイ</t>
    </rPh>
    <rPh sb="4" eb="6">
      <t>ネンド</t>
    </rPh>
    <rPh sb="7" eb="10">
      <t>トショカン</t>
    </rPh>
    <rPh sb="11" eb="13">
      <t>リヨウ</t>
    </rPh>
    <rPh sb="13" eb="15">
      <t>ジョウキョウ</t>
    </rPh>
    <phoneticPr fontId="6"/>
  </si>
  <si>
    <t>Ｈ30</t>
    <phoneticPr fontId="1"/>
  </si>
  <si>
    <t>Ｈ29</t>
    <phoneticPr fontId="1"/>
  </si>
  <si>
    <t>点字・録音</t>
    <rPh sb="0" eb="2">
      <t>テンジ</t>
    </rPh>
    <rPh sb="3" eb="5">
      <t>ロクオン</t>
    </rPh>
    <phoneticPr fontId="1"/>
  </si>
  <si>
    <t>相互貸借</t>
    <rPh sb="0" eb="2">
      <t>ソウゴ</t>
    </rPh>
    <rPh sb="2" eb="4">
      <t>タイシャク</t>
    </rPh>
    <phoneticPr fontId="1"/>
  </si>
  <si>
    <t>⑪-1分類別図書冊数（雑誌・AV関係除く）</t>
    <rPh sb="3" eb="5">
      <t>ブンルイ</t>
    </rPh>
    <rPh sb="5" eb="6">
      <t>ベツ</t>
    </rPh>
    <rPh sb="6" eb="8">
      <t>トショ</t>
    </rPh>
    <rPh sb="8" eb="10">
      <t>サツスウ</t>
    </rPh>
    <rPh sb="11" eb="13">
      <t>ザッシ</t>
    </rPh>
    <rPh sb="16" eb="18">
      <t>カンケイ</t>
    </rPh>
    <rPh sb="18" eb="19">
      <t>ノゾ</t>
    </rPh>
    <phoneticPr fontId="1"/>
  </si>
  <si>
    <t>排架区分別蔵書統計</t>
    <rPh sb="0" eb="2">
      <t>ハイカ</t>
    </rPh>
    <rPh sb="2" eb="4">
      <t>クブン</t>
    </rPh>
    <rPh sb="4" eb="5">
      <t>ベツ</t>
    </rPh>
    <phoneticPr fontId="27"/>
  </si>
  <si>
    <t>排架区分</t>
  </si>
  <si>
    <t>冊数</t>
    <rPh sb="0" eb="2">
      <t>サツスウ</t>
    </rPh>
    <phoneticPr fontId="27"/>
  </si>
  <si>
    <t>うち児童</t>
    <rPh sb="2" eb="4">
      <t>ジドウ</t>
    </rPh>
    <phoneticPr fontId="27"/>
  </si>
  <si>
    <t>計</t>
    <rPh sb="0" eb="1">
      <t>ケイ</t>
    </rPh>
    <phoneticPr fontId="27"/>
  </si>
  <si>
    <t>歴史</t>
  </si>
  <si>
    <t>児童</t>
    <rPh sb="0" eb="2">
      <t>ジドウ</t>
    </rPh>
    <phoneticPr fontId="27"/>
  </si>
  <si>
    <t>絵本</t>
    <rPh sb="0" eb="2">
      <t>エホン</t>
    </rPh>
    <phoneticPr fontId="27"/>
  </si>
  <si>
    <t>幼児絵本</t>
  </si>
  <si>
    <t>戦争史</t>
  </si>
  <si>
    <t>絵本</t>
  </si>
  <si>
    <t>地理旅行</t>
  </si>
  <si>
    <t>名作絵本</t>
  </si>
  <si>
    <t>伝記</t>
  </si>
  <si>
    <t>昔話</t>
  </si>
  <si>
    <t>民俗学</t>
  </si>
  <si>
    <t>ｺﾄﾞﾓﾉﾄﾓ</t>
  </si>
  <si>
    <t>言語学</t>
  </si>
  <si>
    <t>ｱﾆﾒ・遊</t>
  </si>
  <si>
    <t>総記</t>
  </si>
  <si>
    <t>知識絵本</t>
  </si>
  <si>
    <t>哲学宗教</t>
  </si>
  <si>
    <t>ｼﾘｰｽﾞ絵</t>
  </si>
  <si>
    <t>社会学</t>
  </si>
  <si>
    <t>おすすめ</t>
  </si>
  <si>
    <t>経済</t>
  </si>
  <si>
    <t>郷土絵本</t>
  </si>
  <si>
    <t>地方自治</t>
  </si>
  <si>
    <t>紙芝居</t>
  </si>
  <si>
    <t>ビジネス</t>
  </si>
  <si>
    <t>大型絵本</t>
  </si>
  <si>
    <t>就労支援</t>
  </si>
  <si>
    <t>児童文学</t>
    <rPh sb="0" eb="2">
      <t>ジドウ</t>
    </rPh>
    <rPh sb="2" eb="4">
      <t>ブンガク</t>
    </rPh>
    <phoneticPr fontId="27"/>
  </si>
  <si>
    <t>外国文学</t>
  </si>
  <si>
    <t>社会問題</t>
  </si>
  <si>
    <t>日本文学</t>
  </si>
  <si>
    <t>法律</t>
  </si>
  <si>
    <t>昔話・古典</t>
    <rPh sb="3" eb="5">
      <t>コテン</t>
    </rPh>
    <phoneticPr fontId="27"/>
  </si>
  <si>
    <t>外国昔話</t>
  </si>
  <si>
    <t>教育子育</t>
  </si>
  <si>
    <t>外国ﾐｽﾃﾘ</t>
  </si>
  <si>
    <t>パソコン</t>
  </si>
  <si>
    <t>児童洋書</t>
  </si>
  <si>
    <t>料理</t>
  </si>
  <si>
    <t>全集</t>
    <rPh sb="0" eb="2">
      <t>ゼンシュウ</t>
    </rPh>
    <phoneticPr fontId="27"/>
  </si>
  <si>
    <t>手芸</t>
  </si>
  <si>
    <t>暮らし</t>
  </si>
  <si>
    <t>郷土ﾖﾐﾓﾉ</t>
  </si>
  <si>
    <t>技術</t>
  </si>
  <si>
    <t>児童参考</t>
  </si>
  <si>
    <t>災害</t>
  </si>
  <si>
    <t>学習ﾏﾝｶﾞ</t>
  </si>
  <si>
    <t>自然科学</t>
  </si>
  <si>
    <t>児童医療</t>
  </si>
  <si>
    <t>植物農業</t>
  </si>
  <si>
    <t>児童郷土</t>
  </si>
  <si>
    <t>生物学</t>
  </si>
  <si>
    <t>進学就職</t>
  </si>
  <si>
    <t>山岳関係</t>
  </si>
  <si>
    <t>ﾔﾝｸﾞ資料</t>
  </si>
  <si>
    <t>芸術</t>
  </si>
  <si>
    <t>ﾔﾝｸﾞ日本</t>
  </si>
  <si>
    <t>音楽</t>
  </si>
  <si>
    <t>ﾔﾝｸﾞ外国</t>
  </si>
  <si>
    <t>芸能</t>
  </si>
  <si>
    <t>ﾔﾝｸﾞ文庫</t>
  </si>
  <si>
    <t>スポーツ</t>
  </si>
  <si>
    <t>ﾔﾝｸﾞ絵本</t>
  </si>
  <si>
    <t>娯楽</t>
  </si>
  <si>
    <t>マンガ</t>
  </si>
  <si>
    <t>信州文学</t>
  </si>
  <si>
    <t>育児の本</t>
  </si>
  <si>
    <t>大活字本</t>
  </si>
  <si>
    <t>児童文学関連資料</t>
    <rPh sb="0" eb="2">
      <t>ジドウ</t>
    </rPh>
    <rPh sb="2" eb="4">
      <t>ブンガク</t>
    </rPh>
    <rPh sb="4" eb="6">
      <t>カンレン</t>
    </rPh>
    <rPh sb="6" eb="8">
      <t>シリョウ</t>
    </rPh>
    <phoneticPr fontId="27"/>
  </si>
  <si>
    <t>文学</t>
  </si>
  <si>
    <t>すみれ・きらめき計</t>
    <rPh sb="8" eb="9">
      <t>ケイ</t>
    </rPh>
    <phoneticPr fontId="27"/>
  </si>
  <si>
    <t>エッセイ</t>
  </si>
  <si>
    <t>開架計</t>
    <rPh sb="0" eb="2">
      <t>カイカ</t>
    </rPh>
    <rPh sb="2" eb="3">
      <t>ケイ</t>
    </rPh>
    <phoneticPr fontId="27"/>
  </si>
  <si>
    <t>外国小説</t>
  </si>
  <si>
    <t>文学全集</t>
  </si>
  <si>
    <t>書庫</t>
    <rPh sb="0" eb="2">
      <t>ショコ</t>
    </rPh>
    <phoneticPr fontId="27"/>
  </si>
  <si>
    <t>一般</t>
    <rPh sb="0" eb="2">
      <t>イッパン</t>
    </rPh>
    <phoneticPr fontId="27"/>
  </si>
  <si>
    <t>書庫保存</t>
  </si>
  <si>
    <t>日本小説</t>
  </si>
  <si>
    <t>書庫大型</t>
  </si>
  <si>
    <t>東洋文庫</t>
  </si>
  <si>
    <t>書庫一般</t>
  </si>
  <si>
    <t>書庫新書</t>
  </si>
  <si>
    <t>参考図書</t>
  </si>
  <si>
    <t>書庫雑誌</t>
  </si>
  <si>
    <t>物と人間</t>
  </si>
  <si>
    <t>郷土</t>
    <rPh sb="0" eb="2">
      <t>キョウド</t>
    </rPh>
    <phoneticPr fontId="27"/>
  </si>
  <si>
    <t>書庫郷土</t>
  </si>
  <si>
    <t>カウンタ</t>
  </si>
  <si>
    <t>郷土大型</t>
  </si>
  <si>
    <t>健康法</t>
  </si>
  <si>
    <t>貴重資料</t>
  </si>
  <si>
    <t>こころ</t>
  </si>
  <si>
    <t>複本保存</t>
  </si>
  <si>
    <t>介護</t>
  </si>
  <si>
    <t>和漢書</t>
  </si>
  <si>
    <t>闘病記</t>
  </si>
  <si>
    <t>教科書</t>
  </si>
  <si>
    <t>医療１</t>
  </si>
  <si>
    <t>書庫児童</t>
  </si>
  <si>
    <t>医療２</t>
  </si>
  <si>
    <t>児童保存</t>
  </si>
  <si>
    <t>医療３</t>
  </si>
  <si>
    <t>郷土小諸</t>
  </si>
  <si>
    <t>書庫５</t>
  </si>
  <si>
    <t>郷土佐久</t>
  </si>
  <si>
    <t>書庫６</t>
  </si>
  <si>
    <t>郷土東信</t>
  </si>
  <si>
    <t>調整中</t>
  </si>
  <si>
    <t>郷土長野</t>
  </si>
  <si>
    <t>事務室</t>
  </si>
  <si>
    <t>義塾藤村</t>
  </si>
  <si>
    <t>閉架計</t>
    <rPh sb="0" eb="1">
      <t>ヘイ</t>
    </rPh>
    <rPh sb="1" eb="2">
      <t>カ</t>
    </rPh>
    <rPh sb="2" eb="3">
      <t>ケイ</t>
    </rPh>
    <phoneticPr fontId="27"/>
  </si>
  <si>
    <t>行政資料</t>
  </si>
  <si>
    <t>一般雑誌</t>
  </si>
  <si>
    <t>視聴覚</t>
    <rPh sb="0" eb="3">
      <t>シチョウカク</t>
    </rPh>
    <phoneticPr fontId="27"/>
  </si>
  <si>
    <t>一般ＡＶ</t>
  </si>
  <si>
    <t>蔵書合計</t>
    <rPh sb="0" eb="2">
      <t>ゾウショ</t>
    </rPh>
    <rPh sb="2" eb="4">
      <t>ゴウケイ</t>
    </rPh>
    <phoneticPr fontId="27"/>
  </si>
  <si>
    <t>郷土ＡＶ</t>
  </si>
  <si>
    <t>児童ＡＶ</t>
  </si>
  <si>
    <t>H31.3.31現在</t>
    <rPh sb="8" eb="10">
      <t>ゲンザイ</t>
    </rPh>
    <phoneticPr fontId="27"/>
  </si>
  <si>
    <t>0</t>
    <phoneticPr fontId="4"/>
  </si>
  <si>
    <t>平成31年度 分類別、蔵書別購入冊数比較（図書）</t>
    <rPh sb="0" eb="2">
      <t>ヘイセイ</t>
    </rPh>
    <rPh sb="4" eb="6">
      <t>ネンド</t>
    </rPh>
    <rPh sb="7" eb="9">
      <t>ブンルイ</t>
    </rPh>
    <rPh sb="9" eb="10">
      <t>ベツ</t>
    </rPh>
    <rPh sb="11" eb="13">
      <t>ゾウショ</t>
    </rPh>
    <rPh sb="13" eb="14">
      <t>ベツ</t>
    </rPh>
    <rPh sb="14" eb="16">
      <t>コウニュウ</t>
    </rPh>
    <rPh sb="16" eb="18">
      <t>サツスウ</t>
    </rPh>
    <rPh sb="18" eb="20">
      <t>ヒカク</t>
    </rPh>
    <rPh sb="21" eb="23">
      <t>トショ</t>
    </rPh>
    <phoneticPr fontId="1"/>
  </si>
  <si>
    <t>H31.3.31現在</t>
    <rPh sb="8" eb="10">
      <t>ゲンザイ</t>
    </rPh>
    <phoneticPr fontId="1"/>
  </si>
  <si>
    <t>分類</t>
    <rPh sb="0" eb="2">
      <t>ブンルイ</t>
    </rPh>
    <phoneticPr fontId="1"/>
  </si>
  <si>
    <t>一般児童割合</t>
    <rPh sb="0" eb="2">
      <t>イッパン</t>
    </rPh>
    <rPh sb="2" eb="4">
      <t>ジドウ</t>
    </rPh>
    <rPh sb="4" eb="6">
      <t>ワリアイ</t>
    </rPh>
    <phoneticPr fontId="1"/>
  </si>
  <si>
    <t>絵本（E)</t>
    <rPh sb="0" eb="2">
      <t>エホン</t>
    </rPh>
    <phoneticPr fontId="1"/>
  </si>
  <si>
    <t>小説（F)</t>
    <rPh sb="0" eb="2">
      <t>ショウセツ</t>
    </rPh>
    <phoneticPr fontId="1"/>
  </si>
  <si>
    <t>文庫本（K)</t>
    <rPh sb="0" eb="2">
      <t>ブンコ</t>
    </rPh>
    <rPh sb="2" eb="3">
      <t>ホン</t>
    </rPh>
    <phoneticPr fontId="1"/>
  </si>
  <si>
    <t>マンガ</t>
    <phoneticPr fontId="1"/>
  </si>
  <si>
    <t>紙芝居</t>
    <rPh sb="0" eb="3">
      <t>カミシバイ</t>
    </rPh>
    <phoneticPr fontId="1"/>
  </si>
  <si>
    <t>冊数</t>
    <rPh sb="0" eb="2">
      <t>サツスウ</t>
    </rPh>
    <phoneticPr fontId="1"/>
  </si>
  <si>
    <t>％</t>
    <phoneticPr fontId="1"/>
  </si>
  <si>
    <t>平均単価</t>
    <rPh sb="0" eb="2">
      <t>ヘイキン</t>
    </rPh>
    <rPh sb="2" eb="4">
      <t>タンカ</t>
    </rPh>
    <phoneticPr fontId="1"/>
  </si>
  <si>
    <t>一般計</t>
    <rPh sb="0" eb="2">
      <t>イッパン</t>
    </rPh>
    <rPh sb="2" eb="3">
      <t>ケイ</t>
    </rPh>
    <phoneticPr fontId="1"/>
  </si>
  <si>
    <t>総　計</t>
    <rPh sb="0" eb="1">
      <t>ソウ</t>
    </rPh>
    <rPh sb="2" eb="3">
      <t>ケイ</t>
    </rPh>
    <phoneticPr fontId="1"/>
  </si>
  <si>
    <t>*金額は本体価格</t>
    <rPh sb="1" eb="3">
      <t>キンガク</t>
    </rPh>
    <rPh sb="4" eb="6">
      <t>ホンタイ</t>
    </rPh>
    <rPh sb="6" eb="8">
      <t>カカク</t>
    </rPh>
    <phoneticPr fontId="1"/>
  </si>
  <si>
    <t>購入に占める割合</t>
    <rPh sb="0" eb="2">
      <t>コウニュウ</t>
    </rPh>
    <rPh sb="3" eb="4">
      <t>シ</t>
    </rPh>
    <rPh sb="6" eb="8">
      <t>ワリアイ</t>
    </rPh>
    <phoneticPr fontId="1"/>
  </si>
  <si>
    <t>計</t>
    <rPh sb="0" eb="1">
      <t>ケイ</t>
    </rPh>
    <phoneticPr fontId="1"/>
  </si>
  <si>
    <t>せせらぎ</t>
    <phoneticPr fontId="27"/>
  </si>
  <si>
    <t>すみれ</t>
    <phoneticPr fontId="27"/>
  </si>
  <si>
    <t>こもれび</t>
    <phoneticPr fontId="27"/>
  </si>
  <si>
    <t>はじめて</t>
    <phoneticPr fontId="27"/>
  </si>
  <si>
    <t>きらめき</t>
    <phoneticPr fontId="27"/>
  </si>
  <si>
    <t>ヤング</t>
    <phoneticPr fontId="27"/>
  </si>
  <si>
    <t>しずかなへや</t>
    <phoneticPr fontId="27"/>
  </si>
  <si>
    <t>カウンター</t>
    <phoneticPr fontId="27"/>
  </si>
  <si>
    <t>こころとからだ</t>
    <phoneticPr fontId="27"/>
  </si>
  <si>
    <t>こもろ</t>
    <phoneticPr fontId="27"/>
  </si>
  <si>
    <t>ひだまり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</si>
</sst>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.0_);\(#,##0.0\)"/>
    <numFmt numFmtId="178" formatCode="#,##0.0;[Red]\-#,##0.0"/>
    <numFmt numFmtId="179" formatCode="#,##0;&quot;▲ &quot;#,##0"/>
    <numFmt numFmtId="180" formatCode="#,##0_ ;[Red]\-#,##0\ "/>
    <numFmt numFmtId="181" formatCode="0.0%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511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38" fontId="13" fillId="0" borderId="1" xfId="2" applyFont="1" applyBorder="1">
      <alignment vertical="center"/>
    </xf>
    <xf numFmtId="38" fontId="13" fillId="0" borderId="0" xfId="2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1" xfId="2" applyNumberFormat="1" applyFont="1" applyBorder="1">
      <alignment vertical="center"/>
    </xf>
    <xf numFmtId="38" fontId="13" fillId="0" borderId="0" xfId="2" applyFont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179" fontId="13" fillId="0" borderId="4" xfId="2" applyNumberFormat="1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180" fontId="8" fillId="0" borderId="0" xfId="2" applyNumberFormat="1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10" xfId="2" applyFont="1" applyBorder="1">
      <alignment vertical="center"/>
    </xf>
    <xf numFmtId="179" fontId="13" fillId="0" borderId="7" xfId="2" applyNumberFormat="1" applyFont="1" applyBorder="1" applyAlignment="1">
      <alignment vertical="center"/>
    </xf>
    <xf numFmtId="179" fontId="13" fillId="0" borderId="8" xfId="2" applyNumberFormat="1" applyFont="1" applyBorder="1" applyAlignment="1">
      <alignment vertical="center"/>
    </xf>
    <xf numFmtId="179" fontId="13" fillId="0" borderId="10" xfId="2" applyNumberFormat="1" applyFont="1" applyBorder="1">
      <alignment vertical="center"/>
    </xf>
    <xf numFmtId="179" fontId="13" fillId="0" borderId="11" xfId="2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2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 wrapText="1"/>
    </xf>
    <xf numFmtId="180" fontId="8" fillId="2" borderId="0" xfId="2" applyNumberFormat="1" applyFont="1" applyFill="1">
      <alignment vertical="center"/>
    </xf>
    <xf numFmtId="180" fontId="19" fillId="0" borderId="0" xfId="2" applyNumberFormat="1" applyFont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79" fontId="2" fillId="0" borderId="16" xfId="2" applyNumberFormat="1" applyFont="1" applyBorder="1" applyAlignment="1">
      <alignment vertical="center"/>
    </xf>
    <xf numFmtId="179" fontId="2" fillId="0" borderId="17" xfId="2" applyNumberFormat="1" applyFont="1" applyBorder="1">
      <alignment vertical="center"/>
    </xf>
    <xf numFmtId="180" fontId="2" fillId="0" borderId="18" xfId="2" applyNumberFormat="1" applyFont="1" applyBorder="1" applyAlignment="1">
      <alignment horizontal="center" vertical="center"/>
    </xf>
    <xf numFmtId="180" fontId="2" fillId="2" borderId="19" xfId="2" applyNumberFormat="1" applyFont="1" applyFill="1" applyBorder="1">
      <alignment vertical="center"/>
    </xf>
    <xf numFmtId="180" fontId="2" fillId="2" borderId="20" xfId="2" applyNumberFormat="1" applyFont="1" applyFill="1" applyBorder="1">
      <alignment vertical="center"/>
    </xf>
    <xf numFmtId="180" fontId="2" fillId="2" borderId="21" xfId="2" applyNumberFormat="1" applyFont="1" applyFill="1" applyBorder="1">
      <alignment vertical="center"/>
    </xf>
    <xf numFmtId="180" fontId="2" fillId="0" borderId="22" xfId="2" applyNumberFormat="1" applyFont="1" applyBorder="1" applyAlignment="1">
      <alignment horizontal="center" vertical="center"/>
    </xf>
    <xf numFmtId="179" fontId="2" fillId="0" borderId="23" xfId="2" applyNumberFormat="1" applyFont="1" applyBorder="1">
      <alignment vertical="center"/>
    </xf>
    <xf numFmtId="179" fontId="2" fillId="0" borderId="16" xfId="2" applyNumberFormat="1" applyFont="1" applyBorder="1">
      <alignment vertical="center"/>
    </xf>
    <xf numFmtId="179" fontId="2" fillId="0" borderId="24" xfId="2" applyNumberFormat="1" applyFont="1" applyBorder="1">
      <alignment vertical="center"/>
    </xf>
    <xf numFmtId="179" fontId="2" fillId="0" borderId="25" xfId="2" applyNumberFormat="1" applyFont="1" applyBorder="1">
      <alignment vertical="center"/>
    </xf>
    <xf numFmtId="180" fontId="2" fillId="0" borderId="26" xfId="2" applyNumberFormat="1" applyFont="1" applyBorder="1" applyAlignment="1">
      <alignment horizontal="center" vertical="center"/>
    </xf>
    <xf numFmtId="180" fontId="2" fillId="0" borderId="27" xfId="2" applyNumberFormat="1" applyFont="1" applyBorder="1" applyAlignment="1">
      <alignment horizontal="center" vertical="center"/>
    </xf>
    <xf numFmtId="180" fontId="2" fillId="0" borderId="13" xfId="2" applyNumberFormat="1" applyFont="1" applyBorder="1" applyAlignment="1">
      <alignment horizontal="center" vertical="center"/>
    </xf>
    <xf numFmtId="180" fontId="2" fillId="0" borderId="28" xfId="2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38" fontId="2" fillId="0" borderId="0" xfId="2" applyFont="1" applyBorder="1">
      <alignment vertical="center"/>
    </xf>
    <xf numFmtId="179" fontId="2" fillId="0" borderId="0" xfId="2" applyNumberFormat="1" applyFont="1" applyBorder="1">
      <alignment vertical="center"/>
    </xf>
    <xf numFmtId="180" fontId="19" fillId="0" borderId="0" xfId="2" applyNumberFormat="1" applyFont="1">
      <alignment vertical="center"/>
    </xf>
    <xf numFmtId="180" fontId="19" fillId="0" borderId="0" xfId="2" applyNumberFormat="1" applyFont="1" applyBorder="1">
      <alignment vertical="center"/>
    </xf>
    <xf numFmtId="180" fontId="19" fillId="0" borderId="0" xfId="2" applyNumberFormat="1" applyFont="1" applyFill="1" applyBorder="1">
      <alignment vertical="center"/>
    </xf>
    <xf numFmtId="180" fontId="19" fillId="0" borderId="0" xfId="2" applyNumberFormat="1" applyFont="1" applyBorder="1" applyAlignment="1">
      <alignment horizontal="center" vertical="center"/>
    </xf>
    <xf numFmtId="10" fontId="19" fillId="0" borderId="0" xfId="1" applyNumberFormat="1" applyFont="1" applyBorder="1">
      <alignment vertical="center"/>
    </xf>
    <xf numFmtId="180" fontId="19" fillId="0" borderId="0" xfId="2" applyNumberFormat="1" applyFont="1" applyBorder="1" applyAlignment="1">
      <alignment vertical="center" wrapText="1"/>
    </xf>
    <xf numFmtId="180" fontId="19" fillId="2" borderId="0" xfId="2" applyNumberFormat="1" applyFont="1" applyFill="1">
      <alignment vertical="center"/>
    </xf>
    <xf numFmtId="180" fontId="19" fillId="2" borderId="0" xfId="2" applyNumberFormat="1" applyFont="1" applyFill="1" applyBorder="1">
      <alignment vertical="center"/>
    </xf>
    <xf numFmtId="180" fontId="19" fillId="2" borderId="0" xfId="2" applyNumberFormat="1" applyFont="1" applyFill="1" applyBorder="1" applyAlignment="1">
      <alignment vertical="center" wrapText="1"/>
    </xf>
    <xf numFmtId="180" fontId="19" fillId="0" borderId="0" xfId="2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80" fontId="19" fillId="0" borderId="0" xfId="2" applyNumberFormat="1" applyFont="1" applyAlignment="1">
      <alignment vertical="center" wrapText="1"/>
    </xf>
    <xf numFmtId="180" fontId="19" fillId="0" borderId="0" xfId="2" applyNumberFormat="1" applyFont="1" applyBorder="1" applyAlignment="1">
      <alignment horizontal="left" vertical="center" wrapText="1"/>
    </xf>
    <xf numFmtId="180" fontId="2" fillId="0" borderId="0" xfId="2" applyNumberFormat="1" applyFont="1">
      <alignment vertical="center"/>
    </xf>
    <xf numFmtId="180" fontId="2" fillId="0" borderId="29" xfId="2" applyNumberFormat="1" applyFont="1" applyBorder="1" applyAlignment="1">
      <alignment horizontal="center" vertical="center"/>
    </xf>
    <xf numFmtId="180" fontId="2" fillId="0" borderId="3" xfId="2" applyNumberFormat="1" applyFont="1" applyBorder="1" applyAlignment="1">
      <alignment horizontal="center" vertical="center"/>
    </xf>
    <xf numFmtId="180" fontId="2" fillId="0" borderId="14" xfId="2" applyNumberFormat="1" applyFont="1" applyBorder="1" applyAlignment="1">
      <alignment horizontal="center" vertical="center"/>
    </xf>
    <xf numFmtId="180" fontId="2" fillId="0" borderId="0" xfId="2" applyNumberFormat="1" applyFont="1" applyBorder="1" applyAlignment="1">
      <alignment horizontal="center" vertical="center"/>
    </xf>
    <xf numFmtId="180" fontId="2" fillId="0" borderId="0" xfId="2" applyNumberFormat="1" applyFont="1" applyFill="1" applyBorder="1" applyAlignment="1">
      <alignment horizontal="center" vertical="center"/>
    </xf>
    <xf numFmtId="180" fontId="2" fillId="0" borderId="30" xfId="2" applyNumberFormat="1" applyFont="1" applyBorder="1" applyAlignment="1">
      <alignment horizontal="center" vertical="center"/>
    </xf>
    <xf numFmtId="180" fontId="2" fillId="0" borderId="2" xfId="2" applyNumberFormat="1" applyFont="1" applyBorder="1">
      <alignment vertical="center"/>
    </xf>
    <xf numFmtId="180" fontId="2" fillId="0" borderId="31" xfId="2" applyNumberFormat="1" applyFont="1" applyBorder="1">
      <alignment vertical="center"/>
    </xf>
    <xf numFmtId="180" fontId="2" fillId="0" borderId="0" xfId="2" applyNumberFormat="1" applyFont="1" applyBorder="1">
      <alignment vertical="center"/>
    </xf>
    <xf numFmtId="180" fontId="2" fillId="0" borderId="32" xfId="2" applyNumberFormat="1" applyFont="1" applyBorder="1" applyAlignment="1">
      <alignment horizontal="center" vertical="center"/>
    </xf>
    <xf numFmtId="10" fontId="2" fillId="0" borderId="33" xfId="1" applyNumberFormat="1" applyFont="1" applyBorder="1">
      <alignment vertical="center"/>
    </xf>
    <xf numFmtId="10" fontId="2" fillId="0" borderId="34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80" fontId="2" fillId="0" borderId="0" xfId="2" applyNumberFormat="1" applyFont="1" applyAlignment="1">
      <alignment vertical="center"/>
    </xf>
    <xf numFmtId="180" fontId="2" fillId="2" borderId="0" xfId="2" applyNumberFormat="1" applyFont="1" applyFill="1">
      <alignment vertical="center"/>
    </xf>
    <xf numFmtId="180" fontId="2" fillId="2" borderId="3" xfId="2" applyNumberFormat="1" applyFont="1" applyFill="1" applyBorder="1" applyAlignment="1">
      <alignment horizontal="center" vertical="center"/>
    </xf>
    <xf numFmtId="180" fontId="2" fillId="2" borderId="35" xfId="2" applyNumberFormat="1" applyFont="1" applyFill="1" applyBorder="1" applyAlignment="1">
      <alignment horizontal="center" vertical="center"/>
    </xf>
    <xf numFmtId="180" fontId="2" fillId="2" borderId="36" xfId="2" applyNumberFormat="1" applyFont="1" applyFill="1" applyBorder="1" applyAlignment="1">
      <alignment horizontal="center" vertical="center"/>
    </xf>
    <xf numFmtId="180" fontId="2" fillId="2" borderId="37" xfId="2" applyNumberFormat="1" applyFont="1" applyFill="1" applyBorder="1" applyAlignment="1">
      <alignment horizontal="center" vertical="center"/>
    </xf>
    <xf numFmtId="180" fontId="2" fillId="2" borderId="0" xfId="2" applyNumberFormat="1" applyFont="1" applyFill="1" applyBorder="1">
      <alignment vertical="center"/>
    </xf>
    <xf numFmtId="180" fontId="2" fillId="2" borderId="1" xfId="2" applyNumberFormat="1" applyFont="1" applyFill="1" applyBorder="1">
      <alignment vertical="center"/>
    </xf>
    <xf numFmtId="180" fontId="2" fillId="2" borderId="15" xfId="2" applyNumberFormat="1" applyFont="1" applyFill="1" applyBorder="1">
      <alignment vertical="center"/>
    </xf>
    <xf numFmtId="180" fontId="2" fillId="2" borderId="38" xfId="2" applyNumberFormat="1" applyFont="1" applyFill="1" applyBorder="1">
      <alignment vertical="center"/>
    </xf>
    <xf numFmtId="180" fontId="2" fillId="2" borderId="39" xfId="2" applyNumberFormat="1" applyFont="1" applyFill="1" applyBorder="1">
      <alignment vertical="center"/>
    </xf>
    <xf numFmtId="180" fontId="2" fillId="2" borderId="40" xfId="2" applyNumberFormat="1" applyFont="1" applyFill="1" applyBorder="1">
      <alignment vertical="center"/>
    </xf>
    <xf numFmtId="180" fontId="2" fillId="2" borderId="41" xfId="2" applyNumberFormat="1" applyFont="1" applyFill="1" applyBorder="1">
      <alignment vertical="center"/>
    </xf>
    <xf numFmtId="180" fontId="2" fillId="2" borderId="31" xfId="2" applyNumberFormat="1" applyFont="1" applyFill="1" applyBorder="1">
      <alignment vertical="center"/>
    </xf>
    <xf numFmtId="180" fontId="2" fillId="2" borderId="16" xfId="2" applyNumberFormat="1" applyFont="1" applyFill="1" applyBorder="1">
      <alignment vertical="center"/>
    </xf>
    <xf numFmtId="180" fontId="2" fillId="2" borderId="24" xfId="2" applyNumberFormat="1" applyFont="1" applyFill="1" applyBorder="1">
      <alignment vertical="center"/>
    </xf>
    <xf numFmtId="180" fontId="2" fillId="2" borderId="17" xfId="2" applyNumberFormat="1" applyFont="1" applyFill="1" applyBorder="1">
      <alignment vertical="center"/>
    </xf>
    <xf numFmtId="38" fontId="19" fillId="0" borderId="0" xfId="2" applyFont="1" applyAlignment="1">
      <alignment vertical="center"/>
    </xf>
    <xf numFmtId="38" fontId="19" fillId="0" borderId="0" xfId="2" applyFont="1" applyBorder="1" applyAlignment="1">
      <alignment vertical="center"/>
    </xf>
    <xf numFmtId="38" fontId="19" fillId="0" borderId="0" xfId="2" applyFont="1" applyBorder="1" applyAlignment="1">
      <alignment horizontal="center" vertical="center"/>
    </xf>
    <xf numFmtId="38" fontId="19" fillId="0" borderId="0" xfId="2" applyFont="1" applyFill="1" applyBorder="1" applyAlignment="1">
      <alignment vertical="center"/>
    </xf>
    <xf numFmtId="38" fontId="19" fillId="0" borderId="42" xfId="2" applyFont="1" applyBorder="1" applyAlignment="1">
      <alignment horizontal="center" vertical="center"/>
    </xf>
    <xf numFmtId="38" fontId="19" fillId="0" borderId="42" xfId="2" applyFont="1" applyBorder="1" applyAlignment="1">
      <alignment vertical="center"/>
    </xf>
    <xf numFmtId="38" fontId="19" fillId="0" borderId="0" xfId="2" applyFont="1" applyFill="1" applyBorder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177" fontId="21" fillId="0" borderId="0" xfId="0" applyNumberFormat="1" applyFont="1" applyBorder="1" applyAlignment="1" applyProtection="1">
      <alignment vertical="center"/>
    </xf>
    <xf numFmtId="176" fontId="22" fillId="0" borderId="43" xfId="0" applyNumberFormat="1" applyFont="1" applyBorder="1" applyAlignment="1" applyProtection="1">
      <alignment horizontal="right" vertical="center"/>
      <protection locked="0"/>
    </xf>
    <xf numFmtId="176" fontId="22" fillId="0" borderId="44" xfId="0" applyNumberFormat="1" applyFont="1" applyBorder="1" applyAlignment="1" applyProtection="1">
      <alignment horizontal="right" vertical="center"/>
      <protection locked="0"/>
    </xf>
    <xf numFmtId="176" fontId="22" fillId="0" borderId="20" xfId="0" applyNumberFormat="1" applyFont="1" applyBorder="1" applyAlignment="1" applyProtection="1">
      <alignment vertical="center"/>
      <protection locked="0"/>
    </xf>
    <xf numFmtId="176" fontId="22" fillId="0" borderId="45" xfId="0" applyNumberFormat="1" applyFont="1" applyBorder="1" applyAlignment="1" applyProtection="1">
      <alignment vertical="center"/>
      <protection locked="0"/>
    </xf>
    <xf numFmtId="176" fontId="22" fillId="0" borderId="46" xfId="0" applyNumberFormat="1" applyFont="1" applyBorder="1" applyAlignment="1" applyProtection="1">
      <alignment horizontal="right" vertical="center"/>
      <protection locked="0"/>
    </xf>
    <xf numFmtId="176" fontId="22" fillId="0" borderId="47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76" fontId="22" fillId="0" borderId="54" xfId="0" applyNumberFormat="1" applyFont="1" applyFill="1" applyBorder="1" applyAlignment="1" applyProtection="1">
      <alignment vertical="center"/>
      <protection locked="0"/>
    </xf>
    <xf numFmtId="177" fontId="22" fillId="0" borderId="1" xfId="0" applyNumberFormat="1" applyFont="1" applyBorder="1" applyAlignment="1" applyProtection="1">
      <alignment vertical="center"/>
    </xf>
    <xf numFmtId="177" fontId="22" fillId="0" borderId="55" xfId="0" applyNumberFormat="1" applyFont="1" applyBorder="1" applyAlignment="1" applyProtection="1">
      <alignment vertical="center"/>
    </xf>
    <xf numFmtId="176" fontId="22" fillId="0" borderId="12" xfId="0" applyNumberFormat="1" applyFont="1" applyBorder="1" applyAlignment="1" applyProtection="1">
      <alignment vertical="center"/>
      <protection locked="0"/>
    </xf>
    <xf numFmtId="177" fontId="22" fillId="0" borderId="2" xfId="0" applyNumberFormat="1" applyFont="1" applyBorder="1" applyAlignment="1" applyProtection="1">
      <alignment vertical="center"/>
    </xf>
    <xf numFmtId="177" fontId="22" fillId="0" borderId="56" xfId="0" applyNumberFormat="1" applyFont="1" applyBorder="1" applyAlignment="1" applyProtection="1">
      <alignment vertical="center"/>
    </xf>
    <xf numFmtId="177" fontId="22" fillId="0" borderId="57" xfId="0" applyNumberFormat="1" applyFont="1" applyBorder="1" applyAlignment="1" applyProtection="1">
      <alignment vertical="center"/>
    </xf>
    <xf numFmtId="176" fontId="22" fillId="0" borderId="31" xfId="0" applyNumberFormat="1" applyFont="1" applyBorder="1" applyAlignment="1" applyProtection="1">
      <alignment vertical="center"/>
      <protection locked="0"/>
    </xf>
    <xf numFmtId="176" fontId="22" fillId="0" borderId="43" xfId="0" applyNumberFormat="1" applyFont="1" applyBorder="1" applyAlignment="1" applyProtection="1">
      <alignment vertical="center"/>
    </xf>
    <xf numFmtId="176" fontId="22" fillId="0" borderId="44" xfId="0" applyNumberFormat="1" applyFont="1" applyBorder="1" applyAlignment="1" applyProtection="1">
      <alignment vertical="center"/>
    </xf>
    <xf numFmtId="176" fontId="22" fillId="0" borderId="46" xfId="0" applyNumberFormat="1" applyFont="1" applyBorder="1" applyAlignment="1" applyProtection="1">
      <alignment vertical="center"/>
    </xf>
    <xf numFmtId="177" fontId="22" fillId="0" borderId="4" xfId="0" applyNumberFormat="1" applyFont="1" applyBorder="1" applyAlignment="1" applyProtection="1">
      <alignment vertical="center"/>
    </xf>
    <xf numFmtId="177" fontId="22" fillId="0" borderId="58" xfId="0" applyNumberFormat="1" applyFont="1" applyBorder="1" applyAlignment="1" applyProtection="1">
      <alignment vertical="center"/>
    </xf>
    <xf numFmtId="177" fontId="22" fillId="0" borderId="59" xfId="0" applyNumberFormat="1" applyFont="1" applyBorder="1" applyAlignment="1" applyProtection="1">
      <alignment vertical="center"/>
    </xf>
    <xf numFmtId="176" fontId="22" fillId="0" borderId="60" xfId="0" applyNumberFormat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177" fontId="24" fillId="0" borderId="0" xfId="0" applyNumberFormat="1" applyFont="1" applyBorder="1" applyAlignment="1" applyProtection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176" fontId="22" fillId="0" borderId="61" xfId="0" applyNumberFormat="1" applyFont="1" applyBorder="1" applyAlignment="1" applyProtection="1">
      <alignment horizontal="right" vertical="center"/>
      <protection locked="0"/>
    </xf>
    <xf numFmtId="176" fontId="22" fillId="0" borderId="20" xfId="0" applyNumberFormat="1" applyFont="1" applyBorder="1" applyAlignment="1" applyProtection="1">
      <alignment vertical="center"/>
    </xf>
    <xf numFmtId="176" fontId="22" fillId="0" borderId="2" xfId="0" applyNumberFormat="1" applyFont="1" applyBorder="1" applyAlignment="1" applyProtection="1">
      <alignment vertical="center"/>
      <protection locked="0"/>
    </xf>
    <xf numFmtId="176" fontId="22" fillId="0" borderId="2" xfId="0" applyNumberFormat="1" applyFont="1" applyBorder="1" applyAlignment="1" applyProtection="1">
      <alignment horizontal="right" vertical="center"/>
      <protection locked="0"/>
    </xf>
    <xf numFmtId="176" fontId="22" fillId="0" borderId="62" xfId="0" applyNumberFormat="1" applyFont="1" applyBorder="1" applyAlignment="1" applyProtection="1">
      <alignment vertical="center"/>
    </xf>
    <xf numFmtId="176" fontId="22" fillId="0" borderId="20" xfId="0" applyNumberFormat="1" applyFont="1" applyBorder="1" applyAlignment="1" applyProtection="1">
      <alignment vertical="center" shrinkToFit="1"/>
    </xf>
    <xf numFmtId="38" fontId="2" fillId="0" borderId="43" xfId="2" applyFont="1" applyBorder="1" applyAlignment="1">
      <alignment vertical="center"/>
    </xf>
    <xf numFmtId="178" fontId="2" fillId="0" borderId="43" xfId="2" applyNumberFormat="1" applyFont="1" applyBorder="1" applyAlignment="1">
      <alignment horizontal="right" vertical="center"/>
    </xf>
    <xf numFmtId="178" fontId="2" fillId="0" borderId="64" xfId="2" applyNumberFormat="1" applyFont="1" applyBorder="1" applyAlignment="1">
      <alignment horizontal="right" vertical="center"/>
    </xf>
    <xf numFmtId="38" fontId="2" fillId="0" borderId="43" xfId="2" applyFont="1" applyBorder="1" applyAlignment="1">
      <alignment horizontal="right" vertical="center"/>
    </xf>
    <xf numFmtId="38" fontId="15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3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178" fontId="2" fillId="0" borderId="2" xfId="2" applyNumberFormat="1" applyFont="1" applyBorder="1" applyAlignment="1">
      <alignment horizontal="right" vertical="center"/>
    </xf>
    <xf numFmtId="178" fontId="2" fillId="0" borderId="65" xfId="2" applyNumberFormat="1" applyFont="1" applyBorder="1" applyAlignment="1">
      <alignment horizontal="right" vertical="center"/>
    </xf>
    <xf numFmtId="180" fontId="2" fillId="0" borderId="1" xfId="2" applyNumberFormat="1" applyFont="1" applyBorder="1" applyAlignment="1">
      <alignment horizontal="center" vertical="center"/>
    </xf>
    <xf numFmtId="180" fontId="2" fillId="0" borderId="10" xfId="2" applyNumberFormat="1" applyFont="1" applyBorder="1" applyAlignment="1">
      <alignment horizontal="center" vertical="center"/>
    </xf>
    <xf numFmtId="180" fontId="2" fillId="0" borderId="1" xfId="2" applyNumberFormat="1" applyFont="1" applyBorder="1">
      <alignment vertical="center"/>
    </xf>
    <xf numFmtId="180" fontId="2" fillId="0" borderId="66" xfId="2" applyNumberFormat="1" applyFont="1" applyBorder="1" applyAlignment="1">
      <alignment horizontal="center" vertical="center"/>
    </xf>
    <xf numFmtId="180" fontId="2" fillId="0" borderId="63" xfId="2" applyNumberFormat="1" applyFont="1" applyBorder="1">
      <alignment vertical="center"/>
    </xf>
    <xf numFmtId="180" fontId="2" fillId="0" borderId="35" xfId="2" applyNumberFormat="1" applyFont="1" applyBorder="1" applyAlignment="1">
      <alignment horizontal="center" vertical="center"/>
    </xf>
    <xf numFmtId="180" fontId="2" fillId="0" borderId="6" xfId="2" applyNumberFormat="1" applyFont="1" applyFill="1" applyBorder="1" applyAlignment="1">
      <alignment horizontal="center" vertical="center"/>
    </xf>
    <xf numFmtId="180" fontId="2" fillId="0" borderId="15" xfId="2" applyNumberFormat="1" applyFont="1" applyBorder="1" applyAlignment="1">
      <alignment vertical="center"/>
    </xf>
    <xf numFmtId="180" fontId="2" fillId="0" borderId="1" xfId="2" applyNumberFormat="1" applyFont="1" applyBorder="1" applyAlignment="1">
      <alignment vertical="center"/>
    </xf>
    <xf numFmtId="180" fontId="2" fillId="0" borderId="10" xfId="2" applyNumberFormat="1" applyFont="1" applyFill="1" applyBorder="1" applyAlignment="1">
      <alignment vertical="center"/>
    </xf>
    <xf numFmtId="180" fontId="2" fillId="0" borderId="7" xfId="2" applyNumberFormat="1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67" xfId="2" applyFont="1" applyFill="1" applyBorder="1" applyAlignment="1">
      <alignment horizontal="center" vertical="center"/>
    </xf>
    <xf numFmtId="38" fontId="2" fillId="0" borderId="67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0" xfId="2" applyFont="1" applyFill="1" applyBorder="1" applyAlignment="1">
      <alignment horizontal="center" vertical="center"/>
    </xf>
    <xf numFmtId="38" fontId="2" fillId="0" borderId="50" xfId="2" applyFont="1" applyBorder="1" applyAlignment="1">
      <alignment vertical="center"/>
    </xf>
    <xf numFmtId="38" fontId="2" fillId="0" borderId="68" xfId="2" applyFont="1" applyFill="1" applyBorder="1" applyAlignment="1">
      <alignment horizontal="center" vertical="center"/>
    </xf>
    <xf numFmtId="38" fontId="2" fillId="0" borderId="69" xfId="2" applyFont="1" applyBorder="1" applyAlignment="1">
      <alignment vertical="center"/>
    </xf>
    <xf numFmtId="38" fontId="2" fillId="0" borderId="67" xfId="2" applyFont="1" applyBorder="1" applyAlignment="1">
      <alignment horizontal="center" vertical="center"/>
    </xf>
    <xf numFmtId="38" fontId="2" fillId="0" borderId="39" xfId="2" applyFont="1" applyBorder="1" applyAlignment="1">
      <alignment vertical="center"/>
    </xf>
    <xf numFmtId="38" fontId="2" fillId="0" borderId="61" xfId="2" applyFont="1" applyBorder="1" applyAlignment="1">
      <alignment horizontal="center" vertical="center"/>
    </xf>
    <xf numFmtId="38" fontId="2" fillId="0" borderId="61" xfId="2" applyFont="1" applyBorder="1" applyAlignment="1">
      <alignment vertical="center"/>
    </xf>
    <xf numFmtId="38" fontId="2" fillId="0" borderId="68" xfId="2" applyFont="1" applyBorder="1" applyAlignment="1">
      <alignment horizontal="center" vertical="center"/>
    </xf>
    <xf numFmtId="0" fontId="23" fillId="0" borderId="46" xfId="0" applyFont="1" applyBorder="1" applyAlignment="1" applyProtection="1">
      <alignment vertical="center"/>
      <protection locked="0"/>
    </xf>
    <xf numFmtId="176" fontId="22" fillId="0" borderId="43" xfId="0" applyNumberFormat="1" applyFont="1" applyBorder="1" applyAlignment="1" applyProtection="1">
      <alignment vertical="center" shrinkToFit="1"/>
    </xf>
    <xf numFmtId="176" fontId="22" fillId="0" borderId="2" xfId="0" applyNumberFormat="1" applyFont="1" applyBorder="1" applyAlignment="1" applyProtection="1">
      <alignment vertical="center"/>
    </xf>
    <xf numFmtId="180" fontId="2" fillId="0" borderId="70" xfId="2" applyNumberFormat="1" applyFont="1" applyBorder="1" applyAlignment="1">
      <alignment horizontal="center" vertical="center"/>
    </xf>
    <xf numFmtId="180" fontId="2" fillId="2" borderId="71" xfId="2" applyNumberFormat="1" applyFont="1" applyFill="1" applyBorder="1">
      <alignment vertical="center"/>
    </xf>
    <xf numFmtId="179" fontId="2" fillId="0" borderId="72" xfId="2" applyNumberFormat="1" applyFont="1" applyBorder="1">
      <alignment vertical="center"/>
    </xf>
    <xf numFmtId="180" fontId="8" fillId="0" borderId="73" xfId="2" applyNumberFormat="1" applyFont="1" applyBorder="1" applyAlignment="1">
      <alignment horizontal="center" vertical="center"/>
    </xf>
    <xf numFmtId="180" fontId="8" fillId="0" borderId="74" xfId="2" applyNumberFormat="1" applyFont="1" applyBorder="1">
      <alignment vertical="center"/>
    </xf>
    <xf numFmtId="180" fontId="8" fillId="0" borderId="75" xfId="2" applyNumberFormat="1" applyFont="1" applyBorder="1">
      <alignment vertical="center"/>
    </xf>
    <xf numFmtId="38" fontId="2" fillId="0" borderId="39" xfId="2" applyFont="1" applyFill="1" applyBorder="1" applyAlignment="1">
      <alignment vertical="center"/>
    </xf>
    <xf numFmtId="180" fontId="2" fillId="0" borderId="1" xfId="2" applyNumberFormat="1" applyFont="1" applyFill="1" applyBorder="1">
      <alignment vertical="center"/>
    </xf>
    <xf numFmtId="180" fontId="2" fillId="0" borderId="10" xfId="2" applyNumberFormat="1" applyFont="1" applyFill="1" applyBorder="1">
      <alignment vertical="center"/>
    </xf>
    <xf numFmtId="180" fontId="2" fillId="0" borderId="76" xfId="2" applyNumberFormat="1" applyFont="1" applyFill="1" applyBorder="1">
      <alignment vertical="center"/>
    </xf>
    <xf numFmtId="0" fontId="0" fillId="0" borderId="1" xfId="0" applyBorder="1">
      <alignment vertical="center"/>
    </xf>
    <xf numFmtId="38" fontId="2" fillId="0" borderId="0" xfId="2" applyFont="1" applyBorder="1" applyAlignment="1">
      <alignment vertical="center"/>
    </xf>
    <xf numFmtId="180" fontId="2" fillId="0" borderId="0" xfId="2" applyNumberFormat="1" applyFont="1" applyFill="1">
      <alignment vertical="center"/>
    </xf>
    <xf numFmtId="180" fontId="19" fillId="0" borderId="0" xfId="2" applyNumberFormat="1" applyFont="1" applyFill="1">
      <alignment vertical="center"/>
    </xf>
    <xf numFmtId="180" fontId="19" fillId="0" borderId="0" xfId="2" applyNumberFormat="1" applyFont="1" applyFill="1" applyBorder="1" applyAlignment="1">
      <alignment horizontal="center" vertical="center" wrapText="1"/>
    </xf>
    <xf numFmtId="180" fontId="2" fillId="0" borderId="76" xfId="2" applyNumberFormat="1" applyFont="1" applyFill="1" applyBorder="1" applyAlignment="1">
      <alignment horizontal="center" vertical="center"/>
    </xf>
    <xf numFmtId="180" fontId="2" fillId="0" borderId="10" xfId="2" applyNumberFormat="1" applyFont="1" applyFill="1" applyBorder="1" applyAlignment="1">
      <alignment horizontal="center" vertical="center"/>
    </xf>
    <xf numFmtId="180" fontId="2" fillId="0" borderId="77" xfId="2" applyNumberFormat="1" applyFont="1" applyFill="1" applyBorder="1" applyAlignment="1">
      <alignment horizontal="center" vertical="center" wrapText="1"/>
    </xf>
    <xf numFmtId="180" fontId="2" fillId="0" borderId="63" xfId="2" applyNumberFormat="1" applyFont="1" applyFill="1" applyBorder="1" applyAlignment="1">
      <alignment horizontal="center" vertical="center" wrapText="1"/>
    </xf>
    <xf numFmtId="180" fontId="19" fillId="0" borderId="0" xfId="2" applyNumberFormat="1" applyFont="1" applyFill="1" applyBorder="1" applyAlignment="1">
      <alignment vertical="center" wrapText="1"/>
    </xf>
    <xf numFmtId="180" fontId="2" fillId="0" borderId="77" xfId="2" applyNumberFormat="1" applyFont="1" applyFill="1" applyBorder="1" applyAlignment="1">
      <alignment vertical="center" wrapText="1"/>
    </xf>
    <xf numFmtId="180" fontId="2" fillId="0" borderId="63" xfId="2" applyNumberFormat="1" applyFont="1" applyFill="1" applyBorder="1" applyAlignment="1">
      <alignment vertical="center" wrapText="1"/>
    </xf>
    <xf numFmtId="180" fontId="19" fillId="0" borderId="0" xfId="2" applyNumberFormat="1" applyFont="1" applyFill="1" applyBorder="1" applyAlignment="1">
      <alignment vertical="center"/>
    </xf>
    <xf numFmtId="180" fontId="19" fillId="0" borderId="0" xfId="2" applyNumberFormat="1" applyFont="1" applyFill="1" applyBorder="1" applyAlignment="1">
      <alignment horizontal="left" vertical="center" wrapText="1"/>
    </xf>
    <xf numFmtId="180" fontId="2" fillId="2" borderId="63" xfId="2" applyNumberFormat="1" applyFont="1" applyFill="1" applyBorder="1">
      <alignment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shrinkToFit="1"/>
    </xf>
    <xf numFmtId="179" fontId="13" fillId="0" borderId="5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0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38" fontId="13" fillId="0" borderId="4" xfId="2" applyFont="1" applyBorder="1">
      <alignment vertical="center"/>
    </xf>
    <xf numFmtId="38" fontId="13" fillId="0" borderId="11" xfId="2" applyFont="1" applyBorder="1">
      <alignment vertical="center"/>
    </xf>
    <xf numFmtId="38" fontId="13" fillId="0" borderId="8" xfId="2" applyFont="1" applyBorder="1">
      <alignment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82" xfId="0" applyFont="1" applyBorder="1">
      <alignment vertical="center"/>
    </xf>
    <xf numFmtId="0" fontId="13" fillId="0" borderId="83" xfId="0" applyFont="1" applyBorder="1">
      <alignment vertical="center"/>
    </xf>
    <xf numFmtId="180" fontId="2" fillId="0" borderId="3" xfId="2" applyNumberFormat="1" applyFont="1" applyBorder="1" applyAlignment="1">
      <alignment horizontal="center" vertical="center"/>
    </xf>
    <xf numFmtId="180" fontId="2" fillId="0" borderId="9" xfId="2" applyNumberFormat="1" applyFont="1" applyFill="1" applyBorder="1" applyAlignment="1">
      <alignment horizontal="center" vertical="center"/>
    </xf>
    <xf numFmtId="180" fontId="2" fillId="0" borderId="29" xfId="2" applyNumberFormat="1" applyFont="1" applyBorder="1" applyAlignment="1">
      <alignment horizontal="center" vertical="center"/>
    </xf>
    <xf numFmtId="180" fontId="2" fillId="0" borderId="52" xfId="2" applyNumberFormat="1" applyFont="1" applyBorder="1" applyAlignment="1">
      <alignment horizontal="center" vertical="center"/>
    </xf>
    <xf numFmtId="180" fontId="2" fillId="2" borderId="52" xfId="2" applyNumberFormat="1" applyFont="1" applyFill="1" applyBorder="1" applyAlignment="1">
      <alignment horizontal="center" vertical="center"/>
    </xf>
    <xf numFmtId="180" fontId="16" fillId="0" borderId="66" xfId="2" applyNumberFormat="1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8" fontId="2" fillId="0" borderId="20" xfId="2" applyNumberFormat="1" applyFont="1" applyBorder="1" applyAlignment="1">
      <alignment horizontal="right" vertical="center"/>
    </xf>
    <xf numFmtId="178" fontId="2" fillId="0" borderId="97" xfId="2" applyNumberFormat="1" applyFont="1" applyBorder="1" applyAlignment="1">
      <alignment horizontal="right" vertical="center"/>
    </xf>
    <xf numFmtId="178" fontId="2" fillId="0" borderId="33" xfId="2" applyNumberFormat="1" applyFont="1" applyBorder="1" applyAlignment="1">
      <alignment horizontal="right" vertical="center"/>
    </xf>
    <xf numFmtId="178" fontId="2" fillId="0" borderId="98" xfId="2" applyNumberFormat="1" applyFont="1" applyBorder="1" applyAlignment="1">
      <alignment horizontal="right" vertical="center"/>
    </xf>
    <xf numFmtId="0" fontId="26" fillId="0" borderId="101" xfId="0" applyFont="1" applyBorder="1" applyAlignment="1">
      <alignment horizontal="center" vertical="center" shrinkToFit="1"/>
    </xf>
    <xf numFmtId="0" fontId="26" fillId="0" borderId="102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05" xfId="0" applyFont="1" applyBorder="1" applyAlignment="1">
      <alignment horizontal="center" vertical="center" shrinkToFit="1"/>
    </xf>
    <xf numFmtId="38" fontId="25" fillId="0" borderId="106" xfId="2" applyFont="1" applyBorder="1" applyAlignment="1">
      <alignment horizontal="right" vertical="center" shrinkToFit="1"/>
    </xf>
    <xf numFmtId="38" fontId="25" fillId="0" borderId="107" xfId="2" applyFont="1" applyBorder="1" applyAlignment="1">
      <alignment horizontal="right" vertical="center" shrinkToFit="1"/>
    </xf>
    <xf numFmtId="38" fontId="25" fillId="0" borderId="108" xfId="2" applyFont="1" applyBorder="1" applyAlignment="1">
      <alignment horizontal="right" vertical="center" shrinkToFit="1"/>
    </xf>
    <xf numFmtId="38" fontId="25" fillId="0" borderId="109" xfId="2" applyFont="1" applyBorder="1" applyAlignment="1">
      <alignment horizontal="right" vertical="center" shrinkToFit="1"/>
    </xf>
    <xf numFmtId="38" fontId="25" fillId="0" borderId="110" xfId="2" applyFont="1" applyBorder="1" applyAlignment="1">
      <alignment vertical="center" shrinkToFit="1"/>
    </xf>
    <xf numFmtId="0" fontId="26" fillId="0" borderId="111" xfId="0" applyFont="1" applyBorder="1" applyAlignment="1">
      <alignment horizontal="center" vertical="center" shrinkToFit="1"/>
    </xf>
    <xf numFmtId="38" fontId="25" fillId="0" borderId="112" xfId="2" applyFont="1" applyBorder="1" applyAlignment="1">
      <alignment horizontal="right" vertical="center" shrinkToFit="1"/>
    </xf>
    <xf numFmtId="38" fontId="25" fillId="0" borderId="113" xfId="2" applyFont="1" applyBorder="1" applyAlignment="1">
      <alignment horizontal="right" vertical="center" shrinkToFit="1"/>
    </xf>
    <xf numFmtId="38" fontId="25" fillId="0" borderId="114" xfId="2" applyFont="1" applyBorder="1" applyAlignment="1">
      <alignment vertical="center" shrinkToFit="1"/>
    </xf>
    <xf numFmtId="0" fontId="26" fillId="0" borderId="115" xfId="0" applyFont="1" applyBorder="1" applyAlignment="1">
      <alignment horizontal="center" vertical="center" shrinkToFit="1"/>
    </xf>
    <xf numFmtId="38" fontId="25" fillId="0" borderId="116" xfId="2" applyFont="1" applyBorder="1" applyAlignment="1">
      <alignment horizontal="right" vertical="center" shrinkToFit="1"/>
    </xf>
    <xf numFmtId="38" fontId="25" fillId="0" borderId="117" xfId="2" applyFont="1" applyBorder="1" applyAlignment="1">
      <alignment horizontal="right" vertical="center" shrinkToFit="1"/>
    </xf>
    <xf numFmtId="38" fontId="25" fillId="0" borderId="118" xfId="2" applyFont="1" applyBorder="1" applyAlignment="1">
      <alignment horizontal="right" vertical="center" shrinkToFit="1"/>
    </xf>
    <xf numFmtId="38" fontId="25" fillId="0" borderId="119" xfId="2" applyFont="1" applyBorder="1" applyAlignment="1">
      <alignment vertical="center" shrinkToFit="1"/>
    </xf>
    <xf numFmtId="180" fontId="2" fillId="2" borderId="52" xfId="2" applyNumberFormat="1" applyFont="1" applyFill="1" applyBorder="1" applyAlignment="1">
      <alignment horizontal="center" vertical="center"/>
    </xf>
    <xf numFmtId="180" fontId="2" fillId="0" borderId="52" xfId="2" applyNumberFormat="1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180" fontId="2" fillId="0" borderId="120" xfId="2" applyNumberFormat="1" applyFont="1" applyBorder="1" applyAlignment="1">
      <alignment horizontal="center" vertical="center"/>
    </xf>
    <xf numFmtId="180" fontId="2" fillId="0" borderId="57" xfId="2" applyNumberFormat="1" applyFont="1" applyBorder="1">
      <alignment vertical="center"/>
    </xf>
    <xf numFmtId="180" fontId="2" fillId="0" borderId="99" xfId="2" applyNumberFormat="1" applyFont="1" applyBorder="1">
      <alignment vertical="center"/>
    </xf>
    <xf numFmtId="10" fontId="2" fillId="0" borderId="121" xfId="1" applyNumberFormat="1" applyFont="1" applyBorder="1">
      <alignment vertical="center"/>
    </xf>
    <xf numFmtId="38" fontId="2" fillId="0" borderId="32" xfId="2" applyFont="1" applyBorder="1" applyAlignment="1">
      <alignment horizontal="center" vertical="center"/>
    </xf>
    <xf numFmtId="38" fontId="2" fillId="0" borderId="33" xfId="2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38" fontId="29" fillId="0" borderId="1" xfId="2" applyFont="1" applyBorder="1">
      <alignment vertical="center"/>
    </xf>
    <xf numFmtId="38" fontId="0" fillId="0" borderId="0" xfId="2" applyFont="1" applyAlignment="1">
      <alignment vertical="center" shrinkToFit="1"/>
    </xf>
    <xf numFmtId="38" fontId="31" fillId="0" borderId="43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0" xfId="2" applyFont="1" applyBorder="1" applyAlignment="1">
      <alignment vertical="center" shrinkToFit="1"/>
    </xf>
    <xf numFmtId="38" fontId="0" fillId="0" borderId="4" xfId="2" applyFont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horizontal="center" vertical="center" shrinkToFit="1"/>
    </xf>
    <xf numFmtId="38" fontId="32" fillId="0" borderId="123" xfId="2" applyFont="1" applyFill="1" applyBorder="1" applyAlignment="1">
      <alignment horizontal="right" vertical="center" shrinkToFit="1"/>
    </xf>
    <xf numFmtId="38" fontId="0" fillId="0" borderId="123" xfId="2" applyFont="1" applyBorder="1" applyAlignment="1">
      <alignment horizontal="right" vertical="center" shrinkToFit="1"/>
    </xf>
    <xf numFmtId="38" fontId="0" fillId="0" borderId="124" xfId="2" applyFont="1" applyBorder="1" applyAlignment="1">
      <alignment horizontal="right" vertical="center" shrinkToFit="1"/>
    </xf>
    <xf numFmtId="0" fontId="0" fillId="0" borderId="134" xfId="0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38" fontId="29" fillId="0" borderId="134" xfId="2" applyFont="1" applyBorder="1" applyAlignment="1">
      <alignment horizontal="center" vertical="center"/>
    </xf>
    <xf numFmtId="0" fontId="35" fillId="0" borderId="134" xfId="0" applyFont="1" applyBorder="1">
      <alignment vertical="center"/>
    </xf>
    <xf numFmtId="38" fontId="35" fillId="0" borderId="134" xfId="2" applyFont="1" applyBorder="1">
      <alignment vertical="center"/>
    </xf>
    <xf numFmtId="38" fontId="29" fillId="0" borderId="134" xfId="2" applyFont="1" applyBorder="1">
      <alignment vertical="center"/>
    </xf>
    <xf numFmtId="0" fontId="29" fillId="0" borderId="43" xfId="0" applyFont="1" applyBorder="1" applyAlignment="1">
      <alignment horizontal="center" vertical="center"/>
    </xf>
    <xf numFmtId="181" fontId="35" fillId="0" borderId="43" xfId="1" applyNumberFormat="1" applyFont="1" applyBorder="1">
      <alignment vertical="center"/>
    </xf>
    <xf numFmtId="0" fontId="35" fillId="0" borderId="43" xfId="0" applyFont="1" applyBorder="1">
      <alignment vertical="center"/>
    </xf>
    <xf numFmtId="181" fontId="29" fillId="0" borderId="43" xfId="1" applyNumberFormat="1" applyFont="1" applyBorder="1">
      <alignment vertical="center"/>
    </xf>
    <xf numFmtId="38" fontId="29" fillId="0" borderId="135" xfId="2" applyFont="1" applyBorder="1" applyAlignment="1">
      <alignment horizontal="center" vertical="center"/>
    </xf>
    <xf numFmtId="181" fontId="35" fillId="0" borderId="135" xfId="1" applyNumberFormat="1" applyFont="1" applyBorder="1">
      <alignment vertical="center"/>
    </xf>
    <xf numFmtId="38" fontId="35" fillId="0" borderId="135" xfId="2" applyFont="1" applyBorder="1">
      <alignment vertical="center"/>
    </xf>
    <xf numFmtId="38" fontId="29" fillId="0" borderId="135" xfId="2" applyFont="1" applyBorder="1">
      <alignment vertical="center"/>
    </xf>
    <xf numFmtId="38" fontId="36" fillId="0" borderId="43" xfId="2" applyFont="1" applyBorder="1" applyAlignment="1">
      <alignment horizontal="center" vertical="center" shrinkToFit="1"/>
    </xf>
    <xf numFmtId="38" fontId="35" fillId="0" borderId="43" xfId="2" applyFont="1" applyBorder="1">
      <alignment vertical="center"/>
    </xf>
    <xf numFmtId="38" fontId="35" fillId="0" borderId="136" xfId="2" applyFont="1" applyBorder="1">
      <alignment vertical="center"/>
    </xf>
    <xf numFmtId="38" fontId="29" fillId="0" borderId="43" xfId="2" applyFont="1" applyBorder="1">
      <alignment vertical="center"/>
    </xf>
    <xf numFmtId="0" fontId="29" fillId="0" borderId="137" xfId="0" applyFont="1" applyBorder="1" applyAlignment="1">
      <alignment horizontal="center" vertical="center"/>
    </xf>
    <xf numFmtId="0" fontId="35" fillId="0" borderId="137" xfId="0" applyFont="1" applyBorder="1">
      <alignment vertical="center"/>
    </xf>
    <xf numFmtId="38" fontId="29" fillId="0" borderId="137" xfId="2" applyFont="1" applyBorder="1" applyAlignment="1">
      <alignment horizontal="center" vertical="center"/>
    </xf>
    <xf numFmtId="0" fontId="35" fillId="0" borderId="135" xfId="0" applyFont="1" applyBorder="1">
      <alignment vertical="center"/>
    </xf>
    <xf numFmtId="38" fontId="35" fillId="0" borderId="137" xfId="2" applyFont="1" applyBorder="1">
      <alignment vertical="center"/>
    </xf>
    <xf numFmtId="38" fontId="36" fillId="0" borderId="62" xfId="2" applyFont="1" applyBorder="1" applyAlignment="1">
      <alignment horizontal="center" vertical="center" shrinkToFit="1"/>
    </xf>
    <xf numFmtId="38" fontId="35" fillId="0" borderId="62" xfId="2" applyFont="1" applyBorder="1">
      <alignment vertical="center"/>
    </xf>
    <xf numFmtId="0" fontId="29" fillId="0" borderId="134" xfId="0" applyFont="1" applyBorder="1" applyAlignment="1">
      <alignment horizontal="center" vertical="center"/>
    </xf>
    <xf numFmtId="181" fontId="35" fillId="0" borderId="134" xfId="1" applyNumberFormat="1" applyFont="1" applyBorder="1">
      <alignment vertical="center"/>
    </xf>
    <xf numFmtId="0" fontId="36" fillId="0" borderId="62" xfId="1" applyNumberFormat="1" applyFont="1" applyBorder="1" applyAlignment="1">
      <alignment horizontal="center" vertical="center" shrinkToFit="1"/>
    </xf>
    <xf numFmtId="38" fontId="35" fillId="0" borderId="138" xfId="2" applyFont="1" applyBorder="1">
      <alignment vertical="center"/>
    </xf>
    <xf numFmtId="0" fontId="35" fillId="0" borderId="62" xfId="1" applyNumberFormat="1" applyFont="1" applyBorder="1">
      <alignment vertical="center"/>
    </xf>
    <xf numFmtId="0" fontId="29" fillId="0" borderId="139" xfId="0" applyFont="1" applyBorder="1" applyAlignment="1">
      <alignment horizontal="center" vertical="center"/>
    </xf>
    <xf numFmtId="38" fontId="35" fillId="0" borderId="139" xfId="2" applyFont="1" applyBorder="1">
      <alignment vertical="center"/>
    </xf>
    <xf numFmtId="181" fontId="35" fillId="0" borderId="139" xfId="1" applyNumberFormat="1" applyFont="1" applyBorder="1">
      <alignment vertical="center"/>
    </xf>
    <xf numFmtId="0" fontId="36" fillId="0" borderId="138" xfId="1" applyNumberFormat="1" applyFont="1" applyBorder="1" applyAlignment="1">
      <alignment horizontal="center" vertical="center" shrinkToFit="1"/>
    </xf>
    <xf numFmtId="38" fontId="35" fillId="0" borderId="50" xfId="2" applyFont="1" applyBorder="1">
      <alignment vertical="center"/>
    </xf>
    <xf numFmtId="0" fontId="29" fillId="0" borderId="50" xfId="1" applyNumberFormat="1" applyFont="1" applyBorder="1">
      <alignment vertical="center"/>
    </xf>
    <xf numFmtId="38" fontId="35" fillId="4" borderId="137" xfId="2" applyFont="1" applyFill="1" applyBorder="1">
      <alignment vertical="center"/>
    </xf>
    <xf numFmtId="0" fontId="29" fillId="0" borderId="137" xfId="0" applyFont="1" applyBorder="1">
      <alignment vertical="center"/>
    </xf>
    <xf numFmtId="0" fontId="29" fillId="0" borderId="43" xfId="0" applyFont="1" applyBorder="1">
      <alignment vertical="center"/>
    </xf>
    <xf numFmtId="38" fontId="35" fillId="4" borderId="134" xfId="2" applyFont="1" applyFill="1" applyBorder="1">
      <alignment vertical="center"/>
    </xf>
    <xf numFmtId="0" fontId="29" fillId="0" borderId="134" xfId="0" applyFont="1" applyBorder="1">
      <alignment vertical="center"/>
    </xf>
    <xf numFmtId="0" fontId="29" fillId="0" borderId="135" xfId="0" applyFont="1" applyBorder="1">
      <alignment vertical="center"/>
    </xf>
    <xf numFmtId="0" fontId="36" fillId="0" borderId="136" xfId="1" applyNumberFormat="1" applyFont="1" applyBorder="1" applyAlignment="1">
      <alignment horizontal="center" vertical="center" shrinkToFit="1"/>
    </xf>
    <xf numFmtId="38" fontId="35" fillId="4" borderId="43" xfId="2" applyFont="1" applyFill="1" applyBorder="1">
      <alignment vertical="center"/>
    </xf>
    <xf numFmtId="0" fontId="29" fillId="0" borderId="43" xfId="1" applyNumberFormat="1" applyFont="1" applyBorder="1">
      <alignment vertical="center"/>
    </xf>
    <xf numFmtId="0" fontId="29" fillId="0" borderId="0" xfId="0" applyFont="1" applyBorder="1" applyAlignment="1">
      <alignment horizontal="center" vertical="center" textRotation="255" wrapText="1"/>
    </xf>
    <xf numFmtId="1" fontId="35" fillId="0" borderId="0" xfId="1" applyNumberFormat="1" applyFont="1" applyBorder="1">
      <alignment vertical="center"/>
    </xf>
    <xf numFmtId="1" fontId="35" fillId="0" borderId="87" xfId="1" applyNumberFormat="1" applyFont="1" applyBorder="1">
      <alignment vertical="center"/>
    </xf>
    <xf numFmtId="1" fontId="35" fillId="0" borderId="87" xfId="1" applyNumberFormat="1" applyFont="1" applyFill="1" applyBorder="1">
      <alignment vertical="center"/>
    </xf>
    <xf numFmtId="0" fontId="29" fillId="0" borderId="87" xfId="1" applyNumberFormat="1" applyFont="1" applyBorder="1">
      <alignment vertical="center"/>
    </xf>
    <xf numFmtId="0" fontId="29" fillId="0" borderId="0" xfId="0" applyFont="1" applyAlignment="1">
      <alignment vertical="center" textRotation="255"/>
    </xf>
    <xf numFmtId="0" fontId="29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38" fontId="25" fillId="0" borderId="0" xfId="2" applyFont="1" applyAlignment="1">
      <alignment vertical="center" shrinkToFit="1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38" fontId="35" fillId="0" borderId="1" xfId="2" applyFont="1" applyBorder="1">
      <alignment vertical="center"/>
    </xf>
    <xf numFmtId="181" fontId="35" fillId="0" borderId="1" xfId="1" applyNumberFormat="1" applyFont="1" applyBorder="1">
      <alignment vertical="center"/>
    </xf>
    <xf numFmtId="38" fontId="35" fillId="0" borderId="1" xfId="2" applyFont="1" applyBorder="1" applyAlignment="1">
      <alignment horizontal="right" vertical="center"/>
    </xf>
    <xf numFmtId="38" fontId="0" fillId="0" borderId="63" xfId="2" applyFont="1" applyBorder="1" applyAlignment="1">
      <alignment horizontal="right"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0" fillId="0" borderId="15" xfId="2" applyFont="1" applyBorder="1" applyAlignment="1">
      <alignment horizontal="right" vertical="center" shrinkToFit="1"/>
    </xf>
    <xf numFmtId="0" fontId="0" fillId="0" borderId="4" xfId="0" applyBorder="1">
      <alignment vertical="center"/>
    </xf>
    <xf numFmtId="38" fontId="2" fillId="0" borderId="0" xfId="2" applyFont="1" applyAlignment="1">
      <alignment horizontal="left" vertical="center"/>
    </xf>
    <xf numFmtId="180" fontId="19" fillId="0" borderId="0" xfId="2" applyNumberFormat="1" applyFont="1" applyBorder="1" applyAlignment="1">
      <alignment horizontal="left" vertical="center" wrapText="1"/>
    </xf>
    <xf numFmtId="180" fontId="2" fillId="2" borderId="52" xfId="2" applyNumberFormat="1" applyFont="1" applyFill="1" applyBorder="1" applyAlignment="1">
      <alignment horizontal="center" vertical="center"/>
    </xf>
    <xf numFmtId="180" fontId="2" fillId="2" borderId="1" xfId="2" applyNumberFormat="1" applyFont="1" applyFill="1" applyBorder="1" applyAlignment="1">
      <alignment horizontal="center" vertical="center"/>
    </xf>
    <xf numFmtId="180" fontId="2" fillId="2" borderId="81" xfId="2" applyNumberFormat="1" applyFont="1" applyFill="1" applyBorder="1" applyAlignment="1">
      <alignment horizontal="center" vertical="center"/>
    </xf>
    <xf numFmtId="180" fontId="2" fillId="2" borderId="39" xfId="2" applyNumberFormat="1" applyFont="1" applyFill="1" applyBorder="1" applyAlignment="1">
      <alignment horizontal="center" vertical="center"/>
    </xf>
    <xf numFmtId="180" fontId="2" fillId="0" borderId="85" xfId="2" applyNumberFormat="1" applyFont="1" applyFill="1" applyBorder="1" applyAlignment="1">
      <alignment horizontal="center" vertical="center" wrapText="1"/>
    </xf>
    <xf numFmtId="180" fontId="2" fillId="0" borderId="70" xfId="2" applyNumberFormat="1" applyFont="1" applyFill="1" applyBorder="1" applyAlignment="1">
      <alignment horizontal="center" vertical="center" wrapText="1"/>
    </xf>
    <xf numFmtId="180" fontId="2" fillId="0" borderId="0" xfId="2" applyNumberFormat="1" applyFont="1" applyAlignment="1">
      <alignment horizontal="left" vertical="center"/>
    </xf>
    <xf numFmtId="180" fontId="2" fillId="0" borderId="0" xfId="2" applyNumberFormat="1" applyFont="1" applyFill="1" applyAlignment="1">
      <alignment horizontal="left" vertical="center"/>
    </xf>
    <xf numFmtId="180" fontId="2" fillId="2" borderId="29" xfId="2" applyNumberFormat="1" applyFont="1" applyFill="1" applyBorder="1" applyAlignment="1">
      <alignment horizontal="center" vertical="center"/>
    </xf>
    <xf numFmtId="180" fontId="2" fillId="2" borderId="3" xfId="2" applyNumberFormat="1" applyFont="1" applyFill="1" applyBorder="1" applyAlignment="1">
      <alignment horizontal="center" vertical="center"/>
    </xf>
    <xf numFmtId="180" fontId="2" fillId="0" borderId="3" xfId="2" applyNumberFormat="1" applyFont="1" applyBorder="1" applyAlignment="1">
      <alignment horizontal="center" vertical="center"/>
    </xf>
    <xf numFmtId="180" fontId="2" fillId="0" borderId="9" xfId="2" applyNumberFormat="1" applyFont="1" applyBorder="1" applyAlignment="1">
      <alignment horizontal="center" vertical="center"/>
    </xf>
    <xf numFmtId="180" fontId="2" fillId="0" borderId="86" xfId="2" applyNumberFormat="1" applyFont="1" applyFill="1" applyBorder="1" applyAlignment="1">
      <alignment horizontal="center" vertical="center"/>
    </xf>
    <xf numFmtId="180" fontId="2" fillId="0" borderId="9" xfId="2" applyNumberFormat="1" applyFont="1" applyFill="1" applyBorder="1" applyAlignment="1">
      <alignment horizontal="center" vertical="center"/>
    </xf>
    <xf numFmtId="180" fontId="2" fillId="0" borderId="29" xfId="2" applyNumberFormat="1" applyFont="1" applyBorder="1" applyAlignment="1">
      <alignment horizontal="center" vertical="center"/>
    </xf>
    <xf numFmtId="180" fontId="2" fillId="0" borderId="52" xfId="2" applyNumberFormat="1" applyFont="1" applyBorder="1" applyAlignment="1">
      <alignment horizontal="center" vertical="center"/>
    </xf>
    <xf numFmtId="180" fontId="2" fillId="2" borderId="84" xfId="2" applyNumberFormat="1" applyFont="1" applyFill="1" applyBorder="1" applyAlignment="1">
      <alignment horizontal="center" vertical="center"/>
    </xf>
    <xf numFmtId="180" fontId="2" fillId="2" borderId="16" xfId="2" applyNumberFormat="1" applyFont="1" applyFill="1" applyBorder="1" applyAlignment="1">
      <alignment horizontal="center" vertical="center"/>
    </xf>
    <xf numFmtId="38" fontId="16" fillId="0" borderId="40" xfId="2" applyFont="1" applyBorder="1" applyAlignment="1">
      <alignment horizontal="left" vertical="center" wrapText="1"/>
    </xf>
    <xf numFmtId="38" fontId="2" fillId="0" borderId="87" xfId="2" applyFont="1" applyBorder="1" applyAlignment="1">
      <alignment horizontal="left" vertical="center"/>
    </xf>
    <xf numFmtId="38" fontId="2" fillId="0" borderId="88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89" xfId="2" applyFont="1" applyBorder="1" applyAlignment="1">
      <alignment horizontal="left" vertical="center"/>
    </xf>
    <xf numFmtId="38" fontId="2" fillId="0" borderId="79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78" xfId="2" applyFont="1" applyBorder="1" applyAlignment="1">
      <alignment horizontal="left" vertical="center"/>
    </xf>
    <xf numFmtId="38" fontId="2" fillId="0" borderId="13" xfId="2" applyFont="1" applyBorder="1" applyAlignment="1">
      <alignment horizontal="center" vertical="center" wrapText="1"/>
    </xf>
    <xf numFmtId="38" fontId="2" fillId="0" borderId="43" xfId="2" applyFont="1" applyBorder="1" applyAlignment="1">
      <alignment horizontal="center" vertical="center" wrapText="1"/>
    </xf>
    <xf numFmtId="38" fontId="2" fillId="0" borderId="48" xfId="2" applyFont="1" applyBorder="1" applyAlignment="1">
      <alignment horizontal="center" vertical="center"/>
    </xf>
    <xf numFmtId="38" fontId="2" fillId="0" borderId="90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46" xfId="2" applyFont="1" applyBorder="1" applyAlignment="1">
      <alignment horizontal="center" vertical="center"/>
    </xf>
    <xf numFmtId="38" fontId="2" fillId="0" borderId="91" xfId="2" applyFont="1" applyBorder="1" applyAlignment="1">
      <alignment horizontal="center" vertical="center" wrapText="1"/>
    </xf>
    <xf numFmtId="38" fontId="2" fillId="0" borderId="64" xfId="2" applyFont="1" applyBorder="1" applyAlignment="1">
      <alignment horizontal="center" vertical="center" wrapText="1"/>
    </xf>
    <xf numFmtId="38" fontId="19" fillId="0" borderId="0" xfId="2" applyFont="1" applyBorder="1" applyAlignment="1">
      <alignment horizontal="center" vertical="center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 applyProtection="1">
      <alignment horizontal="center" vertical="center"/>
      <protection locked="0"/>
    </xf>
    <xf numFmtId="177" fontId="23" fillId="0" borderId="46" xfId="0" applyNumberFormat="1" applyFont="1" applyBorder="1" applyAlignment="1" applyProtection="1">
      <alignment horizontal="left" vertical="center"/>
    </xf>
    <xf numFmtId="0" fontId="24" fillId="0" borderId="93" xfId="0" applyFont="1" applyBorder="1" applyAlignment="1" applyProtection="1">
      <alignment horizontal="center" vertical="center"/>
      <protection locked="0"/>
    </xf>
    <xf numFmtId="0" fontId="24" fillId="0" borderId="94" xfId="0" applyFont="1" applyBorder="1" applyAlignment="1" applyProtection="1">
      <alignment horizontal="center" vertical="center"/>
      <protection locked="0"/>
    </xf>
    <xf numFmtId="0" fontId="24" fillId="0" borderId="95" xfId="0" applyFont="1" applyBorder="1" applyAlignment="1" applyProtection="1">
      <alignment horizontal="center" vertical="center"/>
      <protection locked="0"/>
    </xf>
    <xf numFmtId="0" fontId="24" fillId="0" borderId="96" xfId="0" applyFont="1" applyBorder="1" applyAlignment="1" applyProtection="1">
      <alignment horizontal="center" vertical="center"/>
      <protection locked="0"/>
    </xf>
    <xf numFmtId="176" fontId="23" fillId="0" borderId="1" xfId="0" applyNumberFormat="1" applyFont="1" applyBorder="1" applyAlignment="1" applyProtection="1">
      <alignment horizontal="right" vertical="center"/>
    </xf>
    <xf numFmtId="38" fontId="23" fillId="0" borderId="20" xfId="2" applyFont="1" applyBorder="1" applyAlignment="1" applyProtection="1">
      <alignment horizontal="right" vertical="center"/>
    </xf>
    <xf numFmtId="38" fontId="23" fillId="0" borderId="15" xfId="2" applyFont="1" applyBorder="1" applyAlignment="1" applyProtection="1">
      <alignment horizontal="right" vertical="center"/>
      <protection locked="0"/>
    </xf>
    <xf numFmtId="38" fontId="23" fillId="0" borderId="76" xfId="2" applyFont="1" applyBorder="1" applyAlignment="1" applyProtection="1">
      <alignment horizontal="right" vertical="center"/>
      <protection locked="0"/>
    </xf>
    <xf numFmtId="176" fontId="23" fillId="0" borderId="2" xfId="0" applyNumberFormat="1" applyFont="1" applyBorder="1" applyAlignment="1" applyProtection="1">
      <alignment horizontal="right" vertical="center"/>
    </xf>
    <xf numFmtId="176" fontId="23" fillId="0" borderId="43" xfId="0" applyNumberFormat="1" applyFont="1" applyBorder="1" applyAlignment="1" applyProtection="1">
      <alignment horizontal="right" vertical="center"/>
    </xf>
    <xf numFmtId="177" fontId="22" fillId="0" borderId="79" xfId="0" applyNumberFormat="1" applyFont="1" applyBorder="1" applyAlignment="1" applyProtection="1">
      <alignment horizontal="center" vertical="center"/>
    </xf>
    <xf numFmtId="177" fontId="22" fillId="0" borderId="78" xfId="0" applyNumberFormat="1" applyFont="1" applyBorder="1" applyAlignment="1" applyProtection="1">
      <alignment horizontal="center" vertical="center"/>
    </xf>
    <xf numFmtId="38" fontId="23" fillId="0" borderId="99" xfId="2" applyFont="1" applyBorder="1" applyAlignment="1" applyProtection="1">
      <alignment horizontal="right" vertical="center"/>
      <protection locked="0"/>
    </xf>
    <xf numFmtId="38" fontId="23" fillId="0" borderId="100" xfId="2" applyFont="1" applyBorder="1" applyAlignment="1" applyProtection="1">
      <alignment horizontal="right" vertical="center"/>
      <protection locked="0"/>
    </xf>
    <xf numFmtId="38" fontId="0" fillId="0" borderId="124" xfId="2" applyFont="1" applyBorder="1" applyAlignment="1">
      <alignment horizontal="left" vertical="center" shrinkToFit="1"/>
    </xf>
    <xf numFmtId="38" fontId="0" fillId="0" borderId="124" xfId="2" applyFont="1" applyBorder="1" applyAlignment="1">
      <alignment horizontal="right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66" xfId="2" applyFont="1" applyBorder="1" applyAlignment="1">
      <alignment horizontal="center" vertical="center" shrinkToFit="1"/>
    </xf>
    <xf numFmtId="38" fontId="0" fillId="0" borderId="35" xfId="2" applyFont="1" applyBorder="1" applyAlignment="1">
      <alignment horizontal="center" vertical="center" shrinkToFit="1"/>
    </xf>
    <xf numFmtId="38" fontId="0" fillId="0" borderId="81" xfId="2" applyFont="1" applyBorder="1" applyAlignment="1">
      <alignment horizontal="center" vertical="center" shrinkToFit="1"/>
    </xf>
    <xf numFmtId="38" fontId="0" fillId="0" borderId="90" xfId="2" applyFont="1" applyBorder="1" applyAlignment="1">
      <alignment horizontal="center" vertical="center" shrinkToFit="1"/>
    </xf>
    <xf numFmtId="38" fontId="0" fillId="0" borderId="127" xfId="2" applyFont="1" applyBorder="1" applyAlignment="1">
      <alignment horizontal="right" vertical="center" shrinkToFit="1"/>
    </xf>
    <xf numFmtId="38" fontId="0" fillId="0" borderId="128" xfId="2" applyFont="1" applyBorder="1" applyAlignment="1">
      <alignment horizontal="right" vertical="center" shrinkToFit="1"/>
    </xf>
    <xf numFmtId="38" fontId="0" fillId="0" borderId="88" xfId="2" applyFont="1" applyBorder="1" applyAlignment="1">
      <alignment horizontal="center" vertical="center" textRotation="255" shrinkToFit="1"/>
    </xf>
    <xf numFmtId="38" fontId="0" fillId="0" borderId="89" xfId="2" applyFont="1" applyBorder="1" applyAlignment="1">
      <alignment horizontal="center" vertical="center" textRotation="255" shrinkToFit="1"/>
    </xf>
    <xf numFmtId="38" fontId="0" fillId="0" borderId="78" xfId="2" applyFont="1" applyBorder="1" applyAlignment="1">
      <alignment horizontal="center" vertical="center" textRotation="255" shrinkToFit="1"/>
    </xf>
    <xf numFmtId="38" fontId="0" fillId="0" borderId="1" xfId="2" applyFont="1" applyBorder="1" applyAlignment="1">
      <alignment horizontal="center" vertical="center" textRotation="255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right" vertical="center" shrinkToFit="1"/>
    </xf>
    <xf numFmtId="38" fontId="0" fillId="0" borderId="53" xfId="2" applyFont="1" applyBorder="1" applyAlignment="1">
      <alignment horizontal="center" vertical="center" shrinkToFit="1"/>
    </xf>
    <xf numFmtId="38" fontId="0" fillId="0" borderId="15" xfId="2" applyFont="1" applyBorder="1" applyAlignment="1">
      <alignment horizontal="center" vertical="center" shrinkToFit="1"/>
    </xf>
    <xf numFmtId="38" fontId="0" fillId="0" borderId="76" xfId="2" applyFont="1" applyBorder="1" applyAlignment="1">
      <alignment horizontal="center" vertical="center" shrinkToFit="1"/>
    </xf>
    <xf numFmtId="38" fontId="0" fillId="0" borderId="39" xfId="2" applyFont="1" applyBorder="1" applyAlignment="1">
      <alignment horizontal="center" vertical="center" textRotation="255" shrinkToFit="1"/>
    </xf>
    <xf numFmtId="38" fontId="0" fillId="0" borderId="62" xfId="2" applyFont="1" applyBorder="1" applyAlignment="1">
      <alignment horizontal="center" vertical="center" textRotation="255" shrinkToFit="1"/>
    </xf>
    <xf numFmtId="38" fontId="0" fillId="0" borderId="43" xfId="2" applyFont="1" applyBorder="1" applyAlignment="1">
      <alignment horizontal="center" vertical="center" textRotation="255" shrinkToFit="1"/>
    </xf>
    <xf numFmtId="38" fontId="0" fillId="0" borderId="131" xfId="2" applyFont="1" applyBorder="1" applyAlignment="1">
      <alignment horizontal="center"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5" xfId="2" applyFont="1" applyBorder="1" applyAlignment="1">
      <alignment horizontal="center" vertical="center" shrinkToFit="1"/>
    </xf>
    <xf numFmtId="38" fontId="0" fillId="0" borderId="133" xfId="2" applyFont="1" applyBorder="1" applyAlignment="1">
      <alignment horizontal="right" vertical="center" shrinkToFit="1"/>
    </xf>
    <xf numFmtId="38" fontId="33" fillId="3" borderId="129" xfId="2" applyFont="1" applyFill="1" applyBorder="1" applyAlignment="1">
      <alignment horizontal="center" vertical="center" shrinkToFit="1"/>
    </xf>
    <xf numFmtId="38" fontId="33" fillId="3" borderId="87" xfId="2" applyFont="1" applyFill="1" applyBorder="1" applyAlignment="1">
      <alignment horizontal="center" vertical="center" shrinkToFit="1"/>
    </xf>
    <xf numFmtId="38" fontId="33" fillId="3" borderId="88" xfId="2" applyFont="1" applyFill="1" applyBorder="1" applyAlignment="1">
      <alignment horizontal="center" vertical="center" shrinkToFit="1"/>
    </xf>
    <xf numFmtId="38" fontId="33" fillId="3" borderId="122" xfId="2" applyFont="1" applyFill="1" applyBorder="1" applyAlignment="1">
      <alignment horizontal="center" vertical="center" shrinkToFit="1"/>
    </xf>
    <xf numFmtId="38" fontId="33" fillId="3" borderId="0" xfId="2" applyFont="1" applyFill="1" applyBorder="1" applyAlignment="1">
      <alignment horizontal="center" vertical="center" shrinkToFit="1"/>
    </xf>
    <xf numFmtId="38" fontId="33" fillId="3" borderId="89" xfId="2" applyFont="1" applyFill="1" applyBorder="1" applyAlignment="1">
      <alignment horizontal="center" vertical="center" shrinkToFit="1"/>
    </xf>
    <xf numFmtId="38" fontId="33" fillId="3" borderId="22" xfId="2" applyFont="1" applyFill="1" applyBorder="1" applyAlignment="1">
      <alignment horizontal="center" vertical="center" shrinkToFit="1"/>
    </xf>
    <xf numFmtId="38" fontId="33" fillId="3" borderId="124" xfId="2" applyFont="1" applyFill="1" applyBorder="1" applyAlignment="1">
      <alignment horizontal="center" vertical="center" shrinkToFit="1"/>
    </xf>
    <xf numFmtId="38" fontId="33" fillId="3" borderId="132" xfId="2" applyFont="1" applyFill="1" applyBorder="1" applyAlignment="1">
      <alignment horizontal="center" vertical="center" shrinkToFit="1"/>
    </xf>
    <xf numFmtId="38" fontId="33" fillId="3" borderId="40" xfId="2" applyFont="1" applyFill="1" applyBorder="1" applyAlignment="1">
      <alignment horizontal="center" vertical="center" shrinkToFit="1"/>
    </xf>
    <xf numFmtId="38" fontId="33" fillId="3" borderId="83" xfId="2" applyFont="1" applyFill="1" applyBorder="1" applyAlignment="1">
      <alignment horizontal="center" vertical="center" shrinkToFit="1"/>
    </xf>
    <xf numFmtId="38" fontId="33" fillId="3" borderId="41" xfId="2" applyFont="1" applyFill="1" applyBorder="1" applyAlignment="1">
      <alignment horizontal="center" vertical="center" shrinkToFit="1"/>
    </xf>
    <xf numFmtId="38" fontId="33" fillId="3" borderId="123" xfId="2" applyFont="1" applyFill="1" applyBorder="1" applyAlignment="1">
      <alignment horizontal="center" vertical="center" shrinkToFit="1"/>
    </xf>
    <xf numFmtId="38" fontId="33" fillId="3" borderId="121" xfId="2" applyFont="1" applyFill="1" applyBorder="1" applyAlignment="1">
      <alignment horizontal="center" vertical="center" shrinkToFit="1"/>
    </xf>
    <xf numFmtId="38" fontId="33" fillId="3" borderId="101" xfId="2" applyFont="1" applyFill="1" applyBorder="1" applyAlignment="1">
      <alignment horizontal="center" vertical="center" shrinkToFit="1"/>
    </xf>
    <xf numFmtId="38" fontId="0" fillId="0" borderId="80" xfId="2" applyFont="1" applyBorder="1" applyAlignment="1">
      <alignment horizontal="center" vertical="center" shrinkToFit="1"/>
    </xf>
    <xf numFmtId="38" fontId="0" fillId="0" borderId="81" xfId="2" applyFont="1" applyBorder="1" applyAlignment="1">
      <alignment horizontal="center" vertical="center" textRotation="255" shrinkToFit="1"/>
    </xf>
    <xf numFmtId="38" fontId="0" fillId="0" borderId="90" xfId="2" applyFont="1" applyBorder="1" applyAlignment="1">
      <alignment horizontal="center" vertical="center" textRotation="255" shrinkToFit="1"/>
    </xf>
    <xf numFmtId="38" fontId="0" fillId="0" borderId="53" xfId="2" applyFont="1" applyBorder="1" applyAlignment="1">
      <alignment horizontal="center" vertical="center" textRotation="255" shrinkToFit="1"/>
    </xf>
    <xf numFmtId="38" fontId="0" fillId="0" borderId="129" xfId="2" applyFont="1" applyBorder="1" applyAlignment="1">
      <alignment horizontal="center" vertical="center" textRotation="255" shrinkToFit="1"/>
    </xf>
    <xf numFmtId="38" fontId="0" fillId="0" borderId="122" xfId="2" applyFont="1" applyBorder="1" applyAlignment="1">
      <alignment horizontal="center" vertical="center" textRotation="255" shrinkToFit="1"/>
    </xf>
    <xf numFmtId="38" fontId="32" fillId="3" borderId="129" xfId="2" applyFont="1" applyFill="1" applyBorder="1" applyAlignment="1">
      <alignment horizontal="center" vertical="center" shrinkToFit="1"/>
    </xf>
    <xf numFmtId="38" fontId="32" fillId="3" borderId="87" xfId="2" applyFont="1" applyFill="1" applyBorder="1" applyAlignment="1">
      <alignment horizontal="center" vertical="center" shrinkToFit="1"/>
    </xf>
    <xf numFmtId="38" fontId="32" fillId="3" borderId="88" xfId="2" applyFont="1" applyFill="1" applyBorder="1" applyAlignment="1">
      <alignment horizontal="center" vertical="center" shrinkToFit="1"/>
    </xf>
    <xf numFmtId="38" fontId="32" fillId="3" borderId="126" xfId="2" applyFont="1" applyFill="1" applyBorder="1" applyAlignment="1">
      <alignment horizontal="center" vertical="center" shrinkToFit="1"/>
    </xf>
    <xf numFmtId="38" fontId="32" fillId="3" borderId="46" xfId="2" applyFont="1" applyFill="1" applyBorder="1" applyAlignment="1">
      <alignment horizontal="center" vertical="center" shrinkToFit="1"/>
    </xf>
    <xf numFmtId="38" fontId="32" fillId="3" borderId="78" xfId="2" applyFont="1" applyFill="1" applyBorder="1" applyAlignment="1">
      <alignment horizontal="center" vertical="center" shrinkToFit="1"/>
    </xf>
    <xf numFmtId="38" fontId="32" fillId="3" borderId="40" xfId="2" applyFont="1" applyFill="1" applyBorder="1" applyAlignment="1">
      <alignment horizontal="center" vertical="center" shrinkToFit="1"/>
    </xf>
    <xf numFmtId="38" fontId="32" fillId="3" borderId="83" xfId="2" applyFont="1" applyFill="1" applyBorder="1" applyAlignment="1">
      <alignment horizontal="center" vertical="center" shrinkToFit="1"/>
    </xf>
    <xf numFmtId="38" fontId="32" fillId="3" borderId="79" xfId="2" applyFont="1" applyFill="1" applyBorder="1" applyAlignment="1">
      <alignment horizontal="center" vertical="center" shrinkToFit="1"/>
    </xf>
    <xf numFmtId="38" fontId="32" fillId="3" borderId="130" xfId="2" applyFont="1" applyFill="1" applyBorder="1" applyAlignment="1">
      <alignment horizontal="center" vertical="center" shrinkToFit="1"/>
    </xf>
    <xf numFmtId="38" fontId="0" fillId="0" borderId="48" xfId="2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0" fillId="0" borderId="93" xfId="2" applyFont="1" applyBorder="1" applyAlignment="1">
      <alignment horizontal="center" vertical="center" shrinkToFit="1"/>
    </xf>
    <xf numFmtId="38" fontId="0" fillId="0" borderId="125" xfId="2" applyFont="1" applyBorder="1" applyAlignment="1">
      <alignment horizontal="center" vertical="center" shrinkToFit="1"/>
    </xf>
    <xf numFmtId="38" fontId="0" fillId="0" borderId="46" xfId="2" applyFont="1" applyBorder="1" applyAlignment="1">
      <alignment horizontal="center" vertical="center" shrinkToFit="1"/>
    </xf>
    <xf numFmtId="38" fontId="0" fillId="0" borderId="78" xfId="2" applyFont="1" applyBorder="1" applyAlignment="1">
      <alignment horizontal="center" vertical="center" shrinkToFit="1"/>
    </xf>
    <xf numFmtId="38" fontId="0" fillId="0" borderId="79" xfId="2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textRotation="255"/>
    </xf>
    <xf numFmtId="0" fontId="29" fillId="0" borderId="62" xfId="0" applyFont="1" applyBorder="1" applyAlignment="1">
      <alignment horizontal="center" vertical="center" textRotation="255"/>
    </xf>
    <xf numFmtId="0" fontId="29" fillId="0" borderId="43" xfId="0" applyFont="1" applyBorder="1" applyAlignment="1">
      <alignment horizontal="center" vertical="center" textRotation="255"/>
    </xf>
    <xf numFmtId="0" fontId="35" fillId="0" borderId="62" xfId="0" applyFont="1" applyBorder="1" applyAlignment="1">
      <alignment horizontal="center" vertical="center" textRotation="255"/>
    </xf>
    <xf numFmtId="0" fontId="35" fillId="0" borderId="43" xfId="0" applyFont="1" applyBorder="1" applyAlignment="1">
      <alignment horizontal="center" vertical="center" textRotation="255"/>
    </xf>
    <xf numFmtId="0" fontId="29" fillId="0" borderId="61" xfId="0" applyFont="1" applyBorder="1" applyAlignment="1">
      <alignment horizontal="center" vertical="center" textRotation="255"/>
    </xf>
    <xf numFmtId="0" fontId="29" fillId="0" borderId="50" xfId="0" applyFont="1" applyBorder="1" applyAlignment="1">
      <alignment horizontal="center" vertical="center" textRotation="255"/>
    </xf>
    <xf numFmtId="0" fontId="29" fillId="0" borderId="62" xfId="0" applyFont="1" applyBorder="1" applyAlignment="1">
      <alignment horizontal="center" vertical="center" textRotation="255" wrapText="1"/>
    </xf>
    <xf numFmtId="0" fontId="29" fillId="0" borderId="43" xfId="0" applyFont="1" applyBorder="1" applyAlignment="1">
      <alignment horizontal="center" vertical="center" textRotation="255" wrapText="1"/>
    </xf>
    <xf numFmtId="0" fontId="35" fillId="0" borderId="87" xfId="1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29" fillId="0" borderId="39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1" readingOrder="0"/>
      <border diagonalUp="0" diagonalDown="0">
        <left style="medium">
          <color auto="1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0</xdr:row>
      <xdr:rowOff>38100</xdr:rowOff>
    </xdr:from>
    <xdr:to>
      <xdr:col>14</xdr:col>
      <xdr:colOff>542925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3780F6D-B5DC-4A79-A3BD-459DBDA0A9F0}"/>
            </a:ext>
          </a:extLst>
        </xdr:cNvPr>
        <xdr:cNvSpPr txBox="1"/>
      </xdr:nvSpPr>
      <xdr:spPr>
        <a:xfrm>
          <a:off x="8772525" y="38100"/>
          <a:ext cx="800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　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資料 ３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9" displayName="テーブル9" ref="B19:O25" totalsRowShown="0" headerRowDxfId="17" dataDxfId="15" headerRowBorderDxfId="16" tableBorderDxfId="14" dataCellStyle="桁区切り">
  <tableColumns count="14">
    <tableColumn id="1" name="　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>
      <calculatedColumnFormula>SUM(C20:N20)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tabSelected="1" zoomScaleNormal="100" workbookViewId="0"/>
  </sheetViews>
  <sheetFormatPr defaultColWidth="7.25" defaultRowHeight="20.100000000000001" customHeight="1"/>
  <cols>
    <col min="1" max="1" width="3.75" style="12" customWidth="1"/>
    <col min="2" max="2" width="11.25" style="231" customWidth="1"/>
    <col min="3" max="14" width="8.625" style="12" customWidth="1"/>
    <col min="15" max="15" width="9.25" style="12" customWidth="1"/>
    <col min="16" max="16384" width="7.25" style="12"/>
  </cols>
  <sheetData>
    <row r="1" spans="1:15" ht="20.100000000000001" customHeight="1">
      <c r="A1" s="18" t="s">
        <v>156</v>
      </c>
    </row>
    <row r="2" spans="1:15" ht="20.100000000000001" customHeight="1">
      <c r="A2" s="18"/>
    </row>
    <row r="3" spans="1:15" ht="18" customHeight="1" thickBot="1">
      <c r="A3" s="8" t="s">
        <v>80</v>
      </c>
    </row>
    <row r="4" spans="1:15" ht="18" customHeight="1">
      <c r="B4" s="232" t="s">
        <v>157</v>
      </c>
      <c r="C4" s="19" t="s">
        <v>60</v>
      </c>
      <c r="D4" s="19" t="s">
        <v>61</v>
      </c>
      <c r="E4" s="19" t="s">
        <v>62</v>
      </c>
      <c r="F4" s="19" t="s">
        <v>63</v>
      </c>
      <c r="G4" s="19" t="s">
        <v>64</v>
      </c>
      <c r="H4" s="19" t="s">
        <v>65</v>
      </c>
      <c r="I4" s="19" t="s">
        <v>66</v>
      </c>
      <c r="J4" s="19" t="s">
        <v>67</v>
      </c>
      <c r="K4" s="19" t="s">
        <v>68</v>
      </c>
      <c r="L4" s="19" t="s">
        <v>69</v>
      </c>
      <c r="M4" s="19" t="s">
        <v>70</v>
      </c>
      <c r="N4" s="25" t="s">
        <v>71</v>
      </c>
      <c r="O4" s="23" t="s">
        <v>0</v>
      </c>
    </row>
    <row r="5" spans="1:15" ht="18" customHeight="1">
      <c r="B5" s="233" t="s">
        <v>79</v>
      </c>
      <c r="C5" s="13">
        <v>5019</v>
      </c>
      <c r="D5" s="13">
        <v>4935</v>
      </c>
      <c r="E5" s="13">
        <v>5344</v>
      </c>
      <c r="F5" s="13">
        <v>5504</v>
      </c>
      <c r="G5" s="13">
        <v>5971</v>
      </c>
      <c r="H5" s="13">
        <v>5101</v>
      </c>
      <c r="I5" s="13">
        <v>5450</v>
      </c>
      <c r="J5" s="13">
        <v>5170</v>
      </c>
      <c r="K5" s="13">
        <v>5434</v>
      </c>
      <c r="L5" s="13">
        <v>5401</v>
      </c>
      <c r="M5" s="13">
        <v>5711</v>
      </c>
      <c r="N5" s="26">
        <v>6280</v>
      </c>
      <c r="O5" s="24">
        <f>SUM(C5:N5)</f>
        <v>65320</v>
      </c>
    </row>
    <row r="6" spans="1:15" ht="18" customHeight="1">
      <c r="B6" s="233" t="s">
        <v>81</v>
      </c>
      <c r="C6" s="13">
        <v>135</v>
      </c>
      <c r="D6" s="13">
        <v>138</v>
      </c>
      <c r="E6" s="13">
        <v>151</v>
      </c>
      <c r="F6" s="13">
        <v>150</v>
      </c>
      <c r="G6" s="13">
        <v>221</v>
      </c>
      <c r="H6" s="13">
        <v>156</v>
      </c>
      <c r="I6" s="13">
        <v>141</v>
      </c>
      <c r="J6" s="13">
        <v>119</v>
      </c>
      <c r="K6" s="13">
        <v>116</v>
      </c>
      <c r="L6" s="13">
        <v>124</v>
      </c>
      <c r="M6" s="13">
        <v>181</v>
      </c>
      <c r="N6" s="26">
        <v>148</v>
      </c>
      <c r="O6" s="24">
        <f>SUM(C6:N6)</f>
        <v>1780</v>
      </c>
    </row>
    <row r="7" spans="1:15" ht="18" customHeight="1">
      <c r="B7" s="233" t="s">
        <v>1</v>
      </c>
      <c r="C7" s="13">
        <v>19648</v>
      </c>
      <c r="D7" s="13">
        <v>19367</v>
      </c>
      <c r="E7" s="13">
        <v>20912</v>
      </c>
      <c r="F7" s="13">
        <v>21632</v>
      </c>
      <c r="G7" s="13">
        <v>23132</v>
      </c>
      <c r="H7" s="13">
        <v>20545</v>
      </c>
      <c r="I7" s="13">
        <v>20963</v>
      </c>
      <c r="J7" s="13">
        <v>19863</v>
      </c>
      <c r="K7" s="13">
        <v>21979</v>
      </c>
      <c r="L7" s="13">
        <v>21043</v>
      </c>
      <c r="M7" s="13">
        <v>21946</v>
      </c>
      <c r="N7" s="26">
        <v>24313</v>
      </c>
      <c r="O7" s="24">
        <f>SUM(C7:N7)</f>
        <v>255343</v>
      </c>
    </row>
    <row r="8" spans="1:15" ht="18" customHeight="1">
      <c r="B8" s="234" t="s">
        <v>72</v>
      </c>
      <c r="C8" s="13">
        <f t="shared" ref="C8:N8" si="0">C5/C9</f>
        <v>200.76</v>
      </c>
      <c r="D8" s="13">
        <f t="shared" si="0"/>
        <v>189.80769230769232</v>
      </c>
      <c r="E8" s="13">
        <f t="shared" si="0"/>
        <v>205.53846153846155</v>
      </c>
      <c r="F8" s="13">
        <f t="shared" si="0"/>
        <v>203.85185185185185</v>
      </c>
      <c r="G8" s="13">
        <f t="shared" si="0"/>
        <v>199.03333333333333</v>
      </c>
      <c r="H8" s="13">
        <f t="shared" si="0"/>
        <v>221.78260869565219</v>
      </c>
      <c r="I8" s="13">
        <f t="shared" si="0"/>
        <v>201.85185185185185</v>
      </c>
      <c r="J8" s="13">
        <f t="shared" si="0"/>
        <v>206.8</v>
      </c>
      <c r="K8" s="13">
        <f t="shared" si="0"/>
        <v>226.41666666666666</v>
      </c>
      <c r="L8" s="13">
        <f t="shared" si="0"/>
        <v>225.04166666666666</v>
      </c>
      <c r="M8" s="13">
        <f t="shared" si="0"/>
        <v>237.95833333333334</v>
      </c>
      <c r="N8" s="13">
        <f t="shared" si="0"/>
        <v>224.28571428571428</v>
      </c>
      <c r="O8" s="32">
        <f>O5/O9</f>
        <v>211.39158576051781</v>
      </c>
    </row>
    <row r="9" spans="1:15" ht="18" customHeight="1">
      <c r="B9" s="243" t="s">
        <v>73</v>
      </c>
      <c r="C9" s="244">
        <v>25</v>
      </c>
      <c r="D9" s="244">
        <v>26</v>
      </c>
      <c r="E9" s="244">
        <v>26</v>
      </c>
      <c r="F9" s="244">
        <v>27</v>
      </c>
      <c r="G9" s="244">
        <v>30</v>
      </c>
      <c r="H9" s="244">
        <v>23</v>
      </c>
      <c r="I9" s="244">
        <v>27</v>
      </c>
      <c r="J9" s="244">
        <v>25</v>
      </c>
      <c r="K9" s="244">
        <v>24</v>
      </c>
      <c r="L9" s="244">
        <v>24</v>
      </c>
      <c r="M9" s="244">
        <v>24</v>
      </c>
      <c r="N9" s="245">
        <v>28</v>
      </c>
      <c r="O9" s="246">
        <f>SUM(C9:N9)</f>
        <v>309</v>
      </c>
    </row>
    <row r="10" spans="1:15" ht="18" customHeight="1" thickBot="1">
      <c r="B10" s="21" t="s">
        <v>141</v>
      </c>
      <c r="C10" s="240">
        <v>15033</v>
      </c>
      <c r="D10" s="240">
        <v>16012</v>
      </c>
      <c r="E10" s="240">
        <v>18633</v>
      </c>
      <c r="F10" s="240">
        <v>19622</v>
      </c>
      <c r="G10" s="240">
        <v>25002</v>
      </c>
      <c r="H10" s="240">
        <v>18683</v>
      </c>
      <c r="I10" s="240">
        <v>18512</v>
      </c>
      <c r="J10" s="240">
        <v>18905</v>
      </c>
      <c r="K10" s="240">
        <v>16321</v>
      </c>
      <c r="L10" s="240">
        <v>17436</v>
      </c>
      <c r="M10" s="240">
        <v>20683</v>
      </c>
      <c r="N10" s="241">
        <v>18832</v>
      </c>
      <c r="O10" s="242">
        <f>SUM(C10:N10)</f>
        <v>223674</v>
      </c>
    </row>
    <row r="11" spans="1:15" ht="18" customHeight="1">
      <c r="B11" s="31" t="s">
        <v>86</v>
      </c>
    </row>
    <row r="12" spans="1:15" ht="18" customHeight="1" thickBot="1">
      <c r="B12" s="15"/>
    </row>
    <row r="13" spans="1:15" ht="18" customHeight="1">
      <c r="B13" s="232" t="s">
        <v>158</v>
      </c>
      <c r="C13" s="19" t="s">
        <v>60</v>
      </c>
      <c r="D13" s="19" t="s">
        <v>61</v>
      </c>
      <c r="E13" s="19" t="s">
        <v>62</v>
      </c>
      <c r="F13" s="19" t="s">
        <v>63</v>
      </c>
      <c r="G13" s="19" t="s">
        <v>64</v>
      </c>
      <c r="H13" s="19" t="s">
        <v>65</v>
      </c>
      <c r="I13" s="19" t="s">
        <v>66</v>
      </c>
      <c r="J13" s="19" t="s">
        <v>67</v>
      </c>
      <c r="K13" s="19" t="s">
        <v>68</v>
      </c>
      <c r="L13" s="19" t="s">
        <v>69</v>
      </c>
      <c r="M13" s="19" t="s">
        <v>70</v>
      </c>
      <c r="N13" s="25" t="s">
        <v>71</v>
      </c>
      <c r="O13" s="23" t="s">
        <v>0</v>
      </c>
    </row>
    <row r="14" spans="1:15" ht="18" customHeight="1">
      <c r="B14" s="233" t="s">
        <v>79</v>
      </c>
      <c r="C14" s="13">
        <v>5729</v>
      </c>
      <c r="D14" s="13">
        <v>5357</v>
      </c>
      <c r="E14" s="13">
        <v>5143</v>
      </c>
      <c r="F14" s="13">
        <v>5453</v>
      </c>
      <c r="G14" s="13">
        <v>4868</v>
      </c>
      <c r="H14" s="13">
        <v>5581</v>
      </c>
      <c r="I14" s="13">
        <v>5516</v>
      </c>
      <c r="J14" s="13">
        <v>5225</v>
      </c>
      <c r="K14" s="13">
        <v>5335</v>
      </c>
      <c r="L14" s="13">
        <v>5640</v>
      </c>
      <c r="M14" s="13">
        <v>5571</v>
      </c>
      <c r="N14" s="26">
        <v>5732</v>
      </c>
      <c r="O14" s="24">
        <f>SUM(C14:N14)</f>
        <v>65150</v>
      </c>
    </row>
    <row r="15" spans="1:15" ht="18" customHeight="1">
      <c r="B15" s="233" t="s">
        <v>81</v>
      </c>
      <c r="C15" s="13">
        <v>174</v>
      </c>
      <c r="D15" s="13">
        <v>146</v>
      </c>
      <c r="E15" s="13">
        <v>152</v>
      </c>
      <c r="F15" s="13">
        <v>173</v>
      </c>
      <c r="G15" s="13">
        <v>186</v>
      </c>
      <c r="H15" s="13">
        <v>171</v>
      </c>
      <c r="I15" s="13">
        <v>164</v>
      </c>
      <c r="J15" s="13">
        <v>159</v>
      </c>
      <c r="K15" s="13">
        <v>133</v>
      </c>
      <c r="L15" s="13">
        <v>130</v>
      </c>
      <c r="M15" s="13">
        <v>153</v>
      </c>
      <c r="N15" s="26">
        <v>153</v>
      </c>
      <c r="O15" s="24">
        <f>SUM(C15:N15)</f>
        <v>1894</v>
      </c>
    </row>
    <row r="16" spans="1:15" ht="18" customHeight="1">
      <c r="B16" s="233" t="s">
        <v>1</v>
      </c>
      <c r="C16" s="13">
        <v>22450</v>
      </c>
      <c r="D16" s="13">
        <v>20795</v>
      </c>
      <c r="E16" s="13">
        <v>20095</v>
      </c>
      <c r="F16" s="13">
        <v>21312</v>
      </c>
      <c r="G16" s="13">
        <v>19245</v>
      </c>
      <c r="H16" s="13">
        <v>21598</v>
      </c>
      <c r="I16" s="13">
        <v>21557</v>
      </c>
      <c r="J16" s="13">
        <v>20177</v>
      </c>
      <c r="K16" s="13">
        <v>21648</v>
      </c>
      <c r="L16" s="13">
        <v>21702</v>
      </c>
      <c r="M16" s="13">
        <v>21634</v>
      </c>
      <c r="N16" s="26">
        <v>22510</v>
      </c>
      <c r="O16" s="24">
        <f>SUM(C16:N16)</f>
        <v>254723</v>
      </c>
    </row>
    <row r="17" spans="1:15" ht="18" customHeight="1">
      <c r="B17" s="234" t="s">
        <v>2</v>
      </c>
      <c r="C17" s="13">
        <f t="shared" ref="C17:N17" si="1">C14/C18</f>
        <v>220.34615384615384</v>
      </c>
      <c r="D17" s="13">
        <f t="shared" si="1"/>
        <v>191.32142857142858</v>
      </c>
      <c r="E17" s="13">
        <f t="shared" si="1"/>
        <v>205.72</v>
      </c>
      <c r="F17" s="13">
        <f t="shared" si="1"/>
        <v>201.96296296296296</v>
      </c>
      <c r="G17" s="13">
        <f t="shared" si="1"/>
        <v>211.65217391304347</v>
      </c>
      <c r="H17" s="13">
        <f t="shared" si="1"/>
        <v>214.65384615384616</v>
      </c>
      <c r="I17" s="13">
        <f t="shared" si="1"/>
        <v>204.2962962962963</v>
      </c>
      <c r="J17" s="13">
        <f t="shared" si="1"/>
        <v>200.96153846153845</v>
      </c>
      <c r="K17" s="13">
        <f t="shared" si="1"/>
        <v>222.29166666666666</v>
      </c>
      <c r="L17" s="13">
        <f t="shared" si="1"/>
        <v>235</v>
      </c>
      <c r="M17" s="13">
        <f t="shared" si="1"/>
        <v>232.125</v>
      </c>
      <c r="N17" s="13">
        <f t="shared" si="1"/>
        <v>220.46153846153845</v>
      </c>
      <c r="O17" s="32">
        <f>O14/O18</f>
        <v>212.90849673202615</v>
      </c>
    </row>
    <row r="18" spans="1:15" ht="18" customHeight="1">
      <c r="B18" s="243" t="s">
        <v>142</v>
      </c>
      <c r="C18" s="244">
        <v>26</v>
      </c>
      <c r="D18" s="244">
        <v>28</v>
      </c>
      <c r="E18" s="244">
        <v>25</v>
      </c>
      <c r="F18" s="244">
        <v>27</v>
      </c>
      <c r="G18" s="244">
        <v>23</v>
      </c>
      <c r="H18" s="244">
        <v>26</v>
      </c>
      <c r="I18" s="244">
        <v>27</v>
      </c>
      <c r="J18" s="244">
        <v>26</v>
      </c>
      <c r="K18" s="244">
        <v>24</v>
      </c>
      <c r="L18" s="244">
        <v>24</v>
      </c>
      <c r="M18" s="244">
        <v>24</v>
      </c>
      <c r="N18" s="245">
        <v>26</v>
      </c>
      <c r="O18" s="246">
        <f>SUM(C18:N18)</f>
        <v>306</v>
      </c>
    </row>
    <row r="19" spans="1:15" ht="18" customHeight="1" thickBot="1">
      <c r="B19" s="21" t="s">
        <v>143</v>
      </c>
      <c r="C19" s="240">
        <v>16193</v>
      </c>
      <c r="D19" s="240">
        <v>16965</v>
      </c>
      <c r="E19" s="240">
        <v>16760</v>
      </c>
      <c r="F19" s="240">
        <v>17784</v>
      </c>
      <c r="G19" s="240">
        <v>19207</v>
      </c>
      <c r="H19" s="240">
        <v>19339</v>
      </c>
      <c r="I19" s="240">
        <v>18699</v>
      </c>
      <c r="J19" s="240">
        <v>19816</v>
      </c>
      <c r="K19" s="240">
        <v>16593</v>
      </c>
      <c r="L19" s="240">
        <v>18367</v>
      </c>
      <c r="M19" s="240">
        <v>19300</v>
      </c>
      <c r="N19" s="241">
        <v>17571</v>
      </c>
      <c r="O19" s="242">
        <f>SUM(C19:N19)</f>
        <v>216594</v>
      </c>
    </row>
    <row r="20" spans="1:15" ht="18" customHeight="1" thickBot="1"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18" customHeight="1">
      <c r="B21" s="232" t="s">
        <v>74</v>
      </c>
      <c r="C21" s="19" t="s">
        <v>60</v>
      </c>
      <c r="D21" s="19" t="s">
        <v>61</v>
      </c>
      <c r="E21" s="19" t="s">
        <v>62</v>
      </c>
      <c r="F21" s="19" t="s">
        <v>63</v>
      </c>
      <c r="G21" s="19" t="s">
        <v>64</v>
      </c>
      <c r="H21" s="19" t="s">
        <v>65</v>
      </c>
      <c r="I21" s="19" t="s">
        <v>66</v>
      </c>
      <c r="J21" s="19" t="s">
        <v>67</v>
      </c>
      <c r="K21" s="19" t="s">
        <v>68</v>
      </c>
      <c r="L21" s="19" t="s">
        <v>69</v>
      </c>
      <c r="M21" s="19" t="s">
        <v>70</v>
      </c>
      <c r="N21" s="25" t="s">
        <v>71</v>
      </c>
      <c r="O21" s="23" t="s">
        <v>0</v>
      </c>
    </row>
    <row r="22" spans="1:15" ht="18" customHeight="1">
      <c r="B22" s="233" t="s">
        <v>79</v>
      </c>
      <c r="C22" s="16">
        <f t="shared" ref="C22:N22" si="2">C5-C14</f>
        <v>-710</v>
      </c>
      <c r="D22" s="16">
        <f t="shared" si="2"/>
        <v>-422</v>
      </c>
      <c r="E22" s="16">
        <f t="shared" si="2"/>
        <v>201</v>
      </c>
      <c r="F22" s="16">
        <f t="shared" si="2"/>
        <v>51</v>
      </c>
      <c r="G22" s="16">
        <f t="shared" si="2"/>
        <v>1103</v>
      </c>
      <c r="H22" s="16">
        <f t="shared" si="2"/>
        <v>-480</v>
      </c>
      <c r="I22" s="16">
        <f t="shared" si="2"/>
        <v>-66</v>
      </c>
      <c r="J22" s="16">
        <f t="shared" si="2"/>
        <v>-55</v>
      </c>
      <c r="K22" s="16">
        <f t="shared" si="2"/>
        <v>99</v>
      </c>
      <c r="L22" s="16">
        <f t="shared" si="2"/>
        <v>-239</v>
      </c>
      <c r="M22" s="16">
        <f t="shared" si="2"/>
        <v>140</v>
      </c>
      <c r="N22" s="29">
        <f t="shared" si="2"/>
        <v>548</v>
      </c>
      <c r="O22" s="27">
        <f>SUM(C22:N22)</f>
        <v>170</v>
      </c>
    </row>
    <row r="23" spans="1:15" ht="18" customHeight="1">
      <c r="B23" s="233" t="s">
        <v>81</v>
      </c>
      <c r="C23" s="16">
        <f t="shared" ref="C23:N23" si="3">C6-C15</f>
        <v>-39</v>
      </c>
      <c r="D23" s="16">
        <f t="shared" si="3"/>
        <v>-8</v>
      </c>
      <c r="E23" s="16">
        <f t="shared" si="3"/>
        <v>-1</v>
      </c>
      <c r="F23" s="16">
        <f t="shared" si="3"/>
        <v>-23</v>
      </c>
      <c r="G23" s="16">
        <f t="shared" si="3"/>
        <v>35</v>
      </c>
      <c r="H23" s="16">
        <f t="shared" si="3"/>
        <v>-15</v>
      </c>
      <c r="I23" s="16">
        <f t="shared" si="3"/>
        <v>-23</v>
      </c>
      <c r="J23" s="16">
        <f t="shared" si="3"/>
        <v>-40</v>
      </c>
      <c r="K23" s="16">
        <f t="shared" si="3"/>
        <v>-17</v>
      </c>
      <c r="L23" s="16">
        <f t="shared" si="3"/>
        <v>-6</v>
      </c>
      <c r="M23" s="16">
        <f t="shared" si="3"/>
        <v>28</v>
      </c>
      <c r="N23" s="29">
        <f t="shared" si="3"/>
        <v>-5</v>
      </c>
      <c r="O23" s="27">
        <f>SUM(C23:N23)</f>
        <v>-114</v>
      </c>
    </row>
    <row r="24" spans="1:15" ht="18" customHeight="1" thickBot="1">
      <c r="B24" s="235" t="s">
        <v>1</v>
      </c>
      <c r="C24" s="20">
        <f t="shared" ref="C24:N24" si="4">C7-C16</f>
        <v>-2802</v>
      </c>
      <c r="D24" s="20">
        <f t="shared" si="4"/>
        <v>-1428</v>
      </c>
      <c r="E24" s="20">
        <f t="shared" si="4"/>
        <v>817</v>
      </c>
      <c r="F24" s="20">
        <f t="shared" si="4"/>
        <v>320</v>
      </c>
      <c r="G24" s="20">
        <f t="shared" si="4"/>
        <v>3887</v>
      </c>
      <c r="H24" s="20">
        <f t="shared" si="4"/>
        <v>-1053</v>
      </c>
      <c r="I24" s="20">
        <f t="shared" si="4"/>
        <v>-594</v>
      </c>
      <c r="J24" s="20">
        <f t="shared" si="4"/>
        <v>-314</v>
      </c>
      <c r="K24" s="20">
        <f t="shared" si="4"/>
        <v>331</v>
      </c>
      <c r="L24" s="20">
        <f t="shared" si="4"/>
        <v>-659</v>
      </c>
      <c r="M24" s="20">
        <f t="shared" si="4"/>
        <v>312</v>
      </c>
      <c r="N24" s="30">
        <f t="shared" si="4"/>
        <v>1803</v>
      </c>
      <c r="O24" s="28">
        <f>SUM(C24:N24)</f>
        <v>620</v>
      </c>
    </row>
    <row r="25" spans="1:15" ht="18" customHeight="1">
      <c r="A25" s="60"/>
      <c r="B25" s="236"/>
      <c r="C25" s="60"/>
      <c r="D25" s="60"/>
      <c r="E25" s="60"/>
      <c r="F25" s="60"/>
      <c r="G25" s="60"/>
      <c r="H25" s="60"/>
      <c r="I25" s="60"/>
    </row>
    <row r="26" spans="1:15" ht="18" customHeight="1" thickBot="1">
      <c r="A26" s="369" t="s">
        <v>3</v>
      </c>
      <c r="B26" s="369"/>
      <c r="C26" s="369"/>
      <c r="D26" s="369"/>
      <c r="E26" s="369"/>
      <c r="F26" s="369"/>
      <c r="G26" s="369"/>
      <c r="H26" s="369"/>
      <c r="I26" s="369"/>
    </row>
    <row r="27" spans="1:15" ht="18" customHeight="1">
      <c r="A27" s="61"/>
      <c r="B27" s="237" t="s">
        <v>4</v>
      </c>
      <c r="C27" s="37" t="s">
        <v>87</v>
      </c>
      <c r="D27" s="38" t="s">
        <v>88</v>
      </c>
      <c r="E27" s="38" t="s">
        <v>89</v>
      </c>
      <c r="F27" s="39" t="s">
        <v>108</v>
      </c>
      <c r="G27" s="40" t="s">
        <v>0</v>
      </c>
      <c r="H27" s="62"/>
      <c r="I27" s="62"/>
    </row>
    <row r="28" spans="1:15" ht="18" customHeight="1">
      <c r="A28" s="61"/>
      <c r="B28" s="238">
        <v>30</v>
      </c>
      <c r="C28" s="41">
        <v>7304</v>
      </c>
      <c r="D28" s="41">
        <v>2130</v>
      </c>
      <c r="E28" s="42">
        <v>53833</v>
      </c>
      <c r="F28" s="43">
        <v>2053</v>
      </c>
      <c r="G28" s="44">
        <f>SUM(C28:F28)</f>
        <v>65320</v>
      </c>
      <c r="H28" s="63"/>
      <c r="I28" s="63"/>
    </row>
    <row r="29" spans="1:15" ht="18" customHeight="1" thickBot="1">
      <c r="A29" s="61"/>
      <c r="B29" s="238">
        <v>29</v>
      </c>
      <c r="C29" s="41">
        <v>7678</v>
      </c>
      <c r="D29" s="41">
        <v>2400</v>
      </c>
      <c r="E29" s="42">
        <v>52937</v>
      </c>
      <c r="F29" s="43">
        <v>2135</v>
      </c>
      <c r="G29" s="44">
        <f>SUM(C29:F29)</f>
        <v>65150</v>
      </c>
      <c r="H29" s="63"/>
      <c r="I29" s="63"/>
    </row>
    <row r="30" spans="1:15" ht="18" customHeight="1" thickTop="1" thickBot="1">
      <c r="A30" s="61"/>
      <c r="B30" s="239" t="s">
        <v>74</v>
      </c>
      <c r="C30" s="45">
        <f>C28-C29</f>
        <v>-374</v>
      </c>
      <c r="D30" s="45">
        <f>D28-D29</f>
        <v>-270</v>
      </c>
      <c r="E30" s="45">
        <f>E28-E29</f>
        <v>896</v>
      </c>
      <c r="F30" s="45">
        <f>F28-F29</f>
        <v>-82</v>
      </c>
      <c r="G30" s="46">
        <f>SUM(G28-G29)</f>
        <v>170</v>
      </c>
      <c r="H30" s="64"/>
      <c r="I30" s="64"/>
    </row>
    <row r="31" spans="1:15" ht="20.100000000000001" customHeight="1">
      <c r="A31" s="60"/>
      <c r="B31" s="236"/>
      <c r="C31" s="60"/>
      <c r="D31" s="60"/>
      <c r="E31" s="60"/>
      <c r="F31" s="60"/>
      <c r="G31" s="60"/>
      <c r="H31" s="60"/>
      <c r="I31" s="60"/>
    </row>
  </sheetData>
  <mergeCells count="1">
    <mergeCell ref="A26:I26"/>
  </mergeCells>
  <phoneticPr fontId="6"/>
  <pageMargins left="0.70866141732283472" right="0.70866141732283472" top="0.74803149606299213" bottom="0.35433070866141736" header="0.31496062992125984" footer="0.31496062992125984"/>
  <pageSetup paperSize="9" orientation="landscape" r:id="rId1"/>
  <headerFooter>
    <oddFooter xml:space="preserve">&amp;C- 1 -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topLeftCell="A4" zoomScaleNormal="100" workbookViewId="0">
      <selection activeCell="G22" sqref="G22"/>
    </sheetView>
  </sheetViews>
  <sheetFormatPr defaultRowHeight="17.100000000000001" customHeight="1"/>
  <cols>
    <col min="1" max="1" width="2.75" style="22" customWidth="1"/>
    <col min="2" max="9" width="9.625" style="22" customWidth="1"/>
    <col min="10" max="10" width="11" style="22" customWidth="1"/>
    <col min="11" max="11" width="12.5" style="22" bestFit="1" customWidth="1"/>
    <col min="12" max="12" width="12.5" style="22" customWidth="1"/>
    <col min="13" max="13" width="11.75" style="22" customWidth="1"/>
    <col min="14" max="16384" width="9" style="22"/>
  </cols>
  <sheetData>
    <row r="1" spans="1:15" ht="17.100000000000001" customHeight="1" thickBot="1">
      <c r="A1" s="377" t="s">
        <v>109</v>
      </c>
      <c r="B1" s="377"/>
      <c r="C1" s="377"/>
      <c r="D1" s="377"/>
      <c r="E1" s="377"/>
      <c r="F1" s="377"/>
      <c r="G1" s="377"/>
      <c r="H1" s="377"/>
      <c r="I1" s="377"/>
      <c r="J1" s="377"/>
      <c r="K1" s="65"/>
      <c r="L1" s="65"/>
      <c r="M1" s="65"/>
    </row>
    <row r="2" spans="1:15" ht="17.100000000000001" customHeight="1" thickBot="1">
      <c r="A2" s="78"/>
      <c r="B2" s="56" t="s">
        <v>4</v>
      </c>
      <c r="C2" s="57" t="s">
        <v>90</v>
      </c>
      <c r="D2" s="58" t="s">
        <v>87</v>
      </c>
      <c r="E2" s="58" t="s">
        <v>88</v>
      </c>
      <c r="F2" s="58" t="s">
        <v>119</v>
      </c>
      <c r="G2" s="58" t="s">
        <v>120</v>
      </c>
      <c r="H2" s="59" t="s">
        <v>121</v>
      </c>
      <c r="I2" s="206" t="s">
        <v>0</v>
      </c>
      <c r="J2" s="203" t="s">
        <v>110</v>
      </c>
      <c r="K2" s="65"/>
      <c r="L2" s="65"/>
    </row>
    <row r="3" spans="1:15" ht="17.100000000000001" customHeight="1" thickTop="1" thickBot="1">
      <c r="A3" s="78"/>
      <c r="B3" s="47">
        <v>30</v>
      </c>
      <c r="C3" s="48">
        <v>189</v>
      </c>
      <c r="D3" s="49">
        <v>1141</v>
      </c>
      <c r="E3" s="49">
        <v>1790</v>
      </c>
      <c r="F3" s="49">
        <v>13288</v>
      </c>
      <c r="G3" s="49">
        <v>2122</v>
      </c>
      <c r="H3" s="50">
        <v>2388</v>
      </c>
      <c r="I3" s="207">
        <f>SUM(C3:H3)</f>
        <v>20918</v>
      </c>
      <c r="J3" s="204">
        <v>80</v>
      </c>
      <c r="K3" s="65"/>
      <c r="L3" s="65"/>
    </row>
    <row r="4" spans="1:15" ht="17.100000000000001" customHeight="1" thickTop="1" thickBot="1">
      <c r="A4" s="78"/>
      <c r="B4" s="47">
        <v>29</v>
      </c>
      <c r="C4" s="48">
        <v>189</v>
      </c>
      <c r="D4" s="49">
        <v>1180</v>
      </c>
      <c r="E4" s="49">
        <v>1808</v>
      </c>
      <c r="F4" s="49">
        <v>11974</v>
      </c>
      <c r="G4" s="49">
        <v>1976</v>
      </c>
      <c r="H4" s="50">
        <v>2038</v>
      </c>
      <c r="I4" s="207">
        <f>SUM(C4:H4)</f>
        <v>19165</v>
      </c>
      <c r="J4" s="204">
        <v>80</v>
      </c>
      <c r="K4" s="65"/>
      <c r="L4" s="65"/>
    </row>
    <row r="5" spans="1:15" ht="17.100000000000001" customHeight="1" thickTop="1" thickBot="1">
      <c r="A5" s="78"/>
      <c r="B5" s="51" t="s">
        <v>74</v>
      </c>
      <c r="C5" s="52">
        <f t="shared" ref="C5:I5" si="0">SUM(C3-C4)</f>
        <v>0</v>
      </c>
      <c r="D5" s="53">
        <f t="shared" si="0"/>
        <v>-39</v>
      </c>
      <c r="E5" s="53">
        <f t="shared" si="0"/>
        <v>-18</v>
      </c>
      <c r="F5" s="53">
        <f t="shared" si="0"/>
        <v>1314</v>
      </c>
      <c r="G5" s="54">
        <f t="shared" si="0"/>
        <v>146</v>
      </c>
      <c r="H5" s="55">
        <f t="shared" si="0"/>
        <v>350</v>
      </c>
      <c r="I5" s="208">
        <f t="shared" si="0"/>
        <v>1753</v>
      </c>
      <c r="J5" s="205">
        <f>SUM(J3-J4)</f>
        <v>0</v>
      </c>
      <c r="K5" s="65"/>
      <c r="L5" s="65"/>
    </row>
    <row r="6" spans="1:15" ht="12.7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5"/>
      <c r="L6" s="65"/>
      <c r="M6" s="65"/>
    </row>
    <row r="7" spans="1:15" ht="17.100000000000001" customHeight="1" thickBot="1">
      <c r="A7" s="378" t="s">
        <v>91</v>
      </c>
      <c r="B7" s="378"/>
      <c r="C7" s="378"/>
      <c r="D7" s="378"/>
      <c r="E7" s="378"/>
      <c r="F7" s="378"/>
      <c r="G7" s="378"/>
      <c r="H7" s="378"/>
      <c r="I7" s="378"/>
      <c r="J7" s="378"/>
      <c r="K7" s="65"/>
      <c r="L7" s="65"/>
      <c r="M7" s="65"/>
    </row>
    <row r="8" spans="1:15" ht="17.100000000000001" customHeight="1">
      <c r="A8" s="78"/>
      <c r="B8" s="79" t="s">
        <v>92</v>
      </c>
      <c r="C8" s="80" t="s">
        <v>93</v>
      </c>
      <c r="D8" s="80" t="s">
        <v>94</v>
      </c>
      <c r="E8" s="80" t="s">
        <v>15</v>
      </c>
      <c r="F8" s="80" t="s">
        <v>95</v>
      </c>
      <c r="G8" s="180" t="s">
        <v>96</v>
      </c>
      <c r="H8" s="180" t="s">
        <v>159</v>
      </c>
      <c r="I8" s="282" t="s">
        <v>160</v>
      </c>
      <c r="J8" s="81" t="s">
        <v>0</v>
      </c>
      <c r="K8" s="82"/>
      <c r="L8" s="83"/>
      <c r="M8" s="66"/>
      <c r="N8" s="65"/>
      <c r="O8" s="65"/>
    </row>
    <row r="9" spans="1:15" ht="17.100000000000001" customHeight="1" thickBot="1">
      <c r="A9" s="78"/>
      <c r="B9" s="84" t="s">
        <v>97</v>
      </c>
      <c r="C9" s="85">
        <v>140501</v>
      </c>
      <c r="D9" s="85">
        <v>91683</v>
      </c>
      <c r="E9" s="85">
        <v>2422</v>
      </c>
      <c r="F9" s="85">
        <v>16239</v>
      </c>
      <c r="G9" s="284">
        <v>4106</v>
      </c>
      <c r="H9" s="284">
        <v>34</v>
      </c>
      <c r="I9" s="283">
        <v>358</v>
      </c>
      <c r="J9" s="86">
        <f>SUM(C9:I9)</f>
        <v>255343</v>
      </c>
      <c r="K9" s="87"/>
      <c r="L9" s="87"/>
      <c r="M9" s="66"/>
      <c r="N9" s="65"/>
      <c r="O9" s="65"/>
    </row>
    <row r="10" spans="1:15" ht="17.100000000000001" customHeight="1" thickTop="1" thickBot="1">
      <c r="A10" s="78"/>
      <c r="B10" s="88" t="s">
        <v>122</v>
      </c>
      <c r="C10" s="89">
        <f>C9/J9</f>
        <v>0.55024418135605835</v>
      </c>
      <c r="D10" s="89">
        <f>D9/J9</f>
        <v>0.35905820797907129</v>
      </c>
      <c r="E10" s="89">
        <f>E9/J9</f>
        <v>9.4852805833721705E-3</v>
      </c>
      <c r="F10" s="89">
        <f>F9/J9</f>
        <v>6.3596808998092766E-2</v>
      </c>
      <c r="G10" s="285">
        <f>G9/J9</f>
        <v>1.6080331162397245E-2</v>
      </c>
      <c r="H10" s="285">
        <f>H9/J9</f>
        <v>1.3315422784254905E-4</v>
      </c>
      <c r="I10" s="285">
        <f>I9/J9</f>
        <v>1.4020356931656634E-3</v>
      </c>
      <c r="J10" s="90">
        <f>SUM(C10:I10)</f>
        <v>1</v>
      </c>
      <c r="K10" s="91"/>
      <c r="L10" s="64"/>
      <c r="M10" s="67"/>
      <c r="N10" s="65"/>
      <c r="O10" s="65"/>
    </row>
    <row r="11" spans="1:15" ht="14.25" customHeight="1">
      <c r="A11" s="65"/>
      <c r="B11" s="66"/>
      <c r="C11" s="66"/>
      <c r="D11" s="69"/>
      <c r="E11" s="66"/>
      <c r="F11" s="66"/>
      <c r="G11" s="66"/>
      <c r="H11" s="66"/>
      <c r="I11" s="66"/>
      <c r="J11" s="66"/>
      <c r="K11" s="65"/>
      <c r="L11" s="70"/>
      <c r="M11" s="70"/>
    </row>
    <row r="12" spans="1:15" ht="17.100000000000001" customHeight="1" thickBot="1">
      <c r="A12" s="92" t="s">
        <v>112</v>
      </c>
      <c r="B12" s="92"/>
      <c r="C12" s="92"/>
      <c r="D12" s="92"/>
      <c r="E12" s="92"/>
      <c r="F12" s="92"/>
      <c r="G12" s="92"/>
      <c r="H12" s="92"/>
      <c r="I12" s="36"/>
      <c r="J12" s="36"/>
      <c r="K12" s="65"/>
      <c r="L12" s="70"/>
      <c r="M12" s="70"/>
    </row>
    <row r="13" spans="1:15" s="35" customFormat="1" ht="17.100000000000001" customHeight="1">
      <c r="A13" s="93"/>
      <c r="B13" s="379"/>
      <c r="C13" s="380"/>
      <c r="D13" s="94" t="s">
        <v>6</v>
      </c>
      <c r="E13" s="95" t="s">
        <v>7</v>
      </c>
      <c r="F13" s="96" t="s">
        <v>110</v>
      </c>
      <c r="G13" s="97" t="s">
        <v>0</v>
      </c>
      <c r="H13" s="98"/>
      <c r="I13" s="72"/>
      <c r="J13" s="72"/>
      <c r="K13" s="71"/>
      <c r="L13" s="73"/>
      <c r="M13" s="73"/>
    </row>
    <row r="14" spans="1:15" ht="17.100000000000001" customHeight="1">
      <c r="A14" s="78"/>
      <c r="B14" s="371" t="s">
        <v>111</v>
      </c>
      <c r="C14" s="372"/>
      <c r="D14" s="99">
        <v>5327</v>
      </c>
      <c r="E14" s="100">
        <v>2271</v>
      </c>
      <c r="F14" s="100">
        <v>56</v>
      </c>
      <c r="G14" s="101">
        <f>SUM(D14:F14)</f>
        <v>7654</v>
      </c>
      <c r="H14" s="87"/>
      <c r="I14" s="66"/>
      <c r="J14" s="66"/>
      <c r="K14" s="65"/>
      <c r="L14" s="66"/>
      <c r="M14" s="66"/>
    </row>
    <row r="15" spans="1:15" ht="17.100000000000001" customHeight="1" thickBot="1">
      <c r="A15" s="78"/>
      <c r="B15" s="373" t="s">
        <v>1</v>
      </c>
      <c r="C15" s="374"/>
      <c r="D15" s="102">
        <f>G15-E15-F15</f>
        <v>192707</v>
      </c>
      <c r="E15" s="103">
        <v>55455</v>
      </c>
      <c r="F15" s="104">
        <v>7181</v>
      </c>
      <c r="G15" s="105">
        <v>255343</v>
      </c>
      <c r="H15" s="87"/>
      <c r="I15" s="66"/>
      <c r="J15" s="66"/>
      <c r="K15" s="65"/>
      <c r="L15" s="66"/>
      <c r="M15" s="66"/>
    </row>
    <row r="16" spans="1:15" ht="17.100000000000001" customHeight="1" thickTop="1" thickBot="1">
      <c r="A16" s="78"/>
      <c r="B16" s="387" t="s">
        <v>113</v>
      </c>
      <c r="C16" s="388"/>
      <c r="D16" s="106">
        <f>D15/D14</f>
        <v>36.175520931105687</v>
      </c>
      <c r="E16" s="106">
        <f>E15/E14</f>
        <v>24.418758256274767</v>
      </c>
      <c r="F16" s="107">
        <f>F15/F14</f>
        <v>128.23214285714286</v>
      </c>
      <c r="G16" s="108">
        <f>G15/G14</f>
        <v>33.360726417559448</v>
      </c>
      <c r="H16" s="87"/>
      <c r="I16" s="66"/>
      <c r="J16" s="66"/>
      <c r="K16" s="65"/>
      <c r="L16" s="66"/>
      <c r="M16" s="66"/>
    </row>
    <row r="17" spans="1:13" ht="12.75" customHeight="1">
      <c r="A17" s="65"/>
      <c r="B17" s="68"/>
      <c r="C17" s="68"/>
      <c r="D17" s="66"/>
      <c r="E17" s="66"/>
      <c r="F17" s="66"/>
      <c r="G17" s="66"/>
      <c r="H17" s="66"/>
      <c r="I17" s="66"/>
      <c r="J17" s="66"/>
      <c r="K17" s="65"/>
      <c r="L17" s="66"/>
      <c r="M17" s="66"/>
    </row>
    <row r="18" spans="1:13" ht="17.100000000000001" customHeight="1" thickBot="1">
      <c r="A18" s="78" t="s">
        <v>75</v>
      </c>
      <c r="B18" s="78"/>
      <c r="C18" s="78"/>
      <c r="D18" s="78"/>
      <c r="E18" s="215"/>
      <c r="F18" s="215"/>
      <c r="G18" s="215"/>
      <c r="H18" s="215"/>
      <c r="I18" s="216"/>
      <c r="J18" s="65"/>
      <c r="K18" s="65"/>
      <c r="L18" s="65"/>
      <c r="M18" s="65"/>
    </row>
    <row r="19" spans="1:13" ht="17.100000000000001" customHeight="1">
      <c r="A19" s="65"/>
      <c r="B19" s="385" t="s">
        <v>4</v>
      </c>
      <c r="C19" s="381" t="s">
        <v>9</v>
      </c>
      <c r="D19" s="382"/>
      <c r="E19" s="383" t="s">
        <v>12</v>
      </c>
      <c r="F19" s="384"/>
      <c r="G19" s="375" t="s">
        <v>98</v>
      </c>
      <c r="H19" s="376"/>
      <c r="I19" s="217"/>
      <c r="J19" s="75"/>
      <c r="K19" s="74"/>
      <c r="L19" s="70"/>
      <c r="M19" s="65"/>
    </row>
    <row r="20" spans="1:13" ht="17.100000000000001" customHeight="1">
      <c r="A20" s="65"/>
      <c r="B20" s="386"/>
      <c r="C20" s="175" t="s">
        <v>10</v>
      </c>
      <c r="D20" s="176" t="s">
        <v>11</v>
      </c>
      <c r="E20" s="218" t="s">
        <v>10</v>
      </c>
      <c r="F20" s="219" t="s">
        <v>11</v>
      </c>
      <c r="G20" s="220" t="s">
        <v>82</v>
      </c>
      <c r="H20" s="221" t="s">
        <v>83</v>
      </c>
      <c r="I20" s="222"/>
      <c r="J20" s="70"/>
      <c r="K20" s="70"/>
      <c r="L20" s="370"/>
      <c r="M20" s="370"/>
    </row>
    <row r="21" spans="1:13" ht="17.100000000000001" customHeight="1">
      <c r="A21" s="65"/>
      <c r="B21" s="250">
        <v>30</v>
      </c>
      <c r="C21" s="210">
        <v>23</v>
      </c>
      <c r="D21" s="211">
        <v>93</v>
      </c>
      <c r="E21" s="212">
        <v>32</v>
      </c>
      <c r="F21" s="211">
        <v>368</v>
      </c>
      <c r="G21" s="223">
        <v>160</v>
      </c>
      <c r="H21" s="224">
        <v>133150</v>
      </c>
      <c r="I21" s="222"/>
      <c r="J21" s="70"/>
      <c r="K21" s="70"/>
      <c r="L21" s="370"/>
      <c r="M21" s="370"/>
    </row>
    <row r="22" spans="1:13" ht="17.100000000000001" customHeight="1">
      <c r="A22" s="65"/>
      <c r="B22" s="280">
        <v>29</v>
      </c>
      <c r="C22" s="210">
        <v>20</v>
      </c>
      <c r="D22" s="211">
        <v>78</v>
      </c>
      <c r="E22" s="212">
        <v>41</v>
      </c>
      <c r="F22" s="211">
        <v>506</v>
      </c>
      <c r="G22" s="223">
        <v>250</v>
      </c>
      <c r="H22" s="224">
        <v>82810</v>
      </c>
      <c r="I22" s="225"/>
      <c r="J22" s="70"/>
      <c r="K22" s="70"/>
      <c r="L22" s="65"/>
      <c r="M22" s="76"/>
    </row>
    <row r="23" spans="1:13" ht="17.100000000000001" customHeight="1">
      <c r="A23" s="65"/>
      <c r="B23" s="68"/>
      <c r="C23" s="66"/>
      <c r="D23" s="66"/>
      <c r="E23" s="67"/>
      <c r="F23" s="67"/>
      <c r="G23" s="222"/>
      <c r="H23" s="222"/>
      <c r="I23" s="226"/>
      <c r="J23" s="77"/>
      <c r="K23" s="77"/>
      <c r="L23" s="65"/>
      <c r="M23" s="76"/>
    </row>
    <row r="24" spans="1:13" ht="17.100000000000001" customHeight="1" thickBot="1">
      <c r="A24" s="78" t="s">
        <v>76</v>
      </c>
      <c r="B24" s="78"/>
      <c r="C24" s="78"/>
      <c r="D24" s="78"/>
      <c r="E24" s="215"/>
      <c r="F24" s="216"/>
      <c r="G24" s="216"/>
      <c r="H24" s="216"/>
      <c r="I24" s="216"/>
      <c r="J24" s="65"/>
      <c r="K24" s="65"/>
      <c r="L24" s="65"/>
      <c r="M24" s="65"/>
    </row>
    <row r="25" spans="1:13" ht="17.100000000000001" customHeight="1">
      <c r="A25" s="78"/>
      <c r="B25" s="249" t="s">
        <v>4</v>
      </c>
      <c r="C25" s="247" t="s">
        <v>13</v>
      </c>
      <c r="D25" s="178" t="s">
        <v>14</v>
      </c>
      <c r="E25" s="215"/>
      <c r="F25" s="216"/>
      <c r="G25" s="216"/>
      <c r="H25" s="216"/>
      <c r="I25" s="216"/>
      <c r="J25" s="65"/>
      <c r="K25" s="68"/>
      <c r="L25" s="68"/>
      <c r="M25" s="68"/>
    </row>
    <row r="26" spans="1:13" ht="17.100000000000001" customHeight="1">
      <c r="A26" s="78"/>
      <c r="B26" s="250">
        <v>30</v>
      </c>
      <c r="C26" s="177">
        <v>1470</v>
      </c>
      <c r="D26" s="179">
        <v>7303</v>
      </c>
      <c r="E26" s="78"/>
      <c r="F26" s="65"/>
      <c r="G26" s="65"/>
      <c r="H26" s="65"/>
      <c r="I26" s="65"/>
      <c r="J26" s="65"/>
      <c r="K26" s="68"/>
      <c r="L26" s="66"/>
      <c r="M26" s="66"/>
    </row>
    <row r="27" spans="1:13" ht="17.100000000000001" customHeight="1">
      <c r="A27" s="78"/>
      <c r="B27" s="280">
        <v>29</v>
      </c>
      <c r="C27" s="177">
        <v>1126</v>
      </c>
      <c r="D27" s="179">
        <v>7636</v>
      </c>
      <c r="E27" s="78"/>
      <c r="F27" s="65"/>
      <c r="G27" s="65"/>
      <c r="H27" s="65"/>
      <c r="I27" s="65"/>
      <c r="J27" s="65"/>
      <c r="K27" s="68"/>
      <c r="L27" s="66"/>
      <c r="M27" s="66"/>
    </row>
    <row r="28" spans="1:13" ht="17.10000000000000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17.100000000000001" customHeight="1" thickBot="1">
      <c r="A29" s="78" t="s">
        <v>77</v>
      </c>
      <c r="B29" s="78"/>
      <c r="C29" s="78"/>
      <c r="D29" s="78"/>
      <c r="E29" s="78"/>
      <c r="F29" s="78"/>
      <c r="G29" s="65"/>
      <c r="H29" s="78" t="s">
        <v>78</v>
      </c>
      <c r="I29" s="78"/>
      <c r="J29" s="78"/>
      <c r="K29" s="78"/>
      <c r="L29" s="65"/>
      <c r="M29" s="65"/>
    </row>
    <row r="30" spans="1:13" ht="17.100000000000001" customHeight="1">
      <c r="A30" s="78"/>
      <c r="B30" s="249" t="s">
        <v>4</v>
      </c>
      <c r="C30" s="180" t="s">
        <v>5</v>
      </c>
      <c r="D30" s="247" t="s">
        <v>15</v>
      </c>
      <c r="E30" s="248" t="s">
        <v>16</v>
      </c>
      <c r="F30" s="181" t="s">
        <v>0</v>
      </c>
      <c r="G30" s="65"/>
      <c r="H30" s="249" t="s">
        <v>4</v>
      </c>
      <c r="I30" s="180" t="s">
        <v>8</v>
      </c>
      <c r="J30" s="252" t="s">
        <v>144</v>
      </c>
      <c r="K30" s="78"/>
      <c r="L30" s="65"/>
      <c r="M30" s="68"/>
    </row>
    <row r="31" spans="1:13" ht="17.100000000000001" customHeight="1">
      <c r="A31" s="78"/>
      <c r="B31" s="250">
        <v>30</v>
      </c>
      <c r="C31" s="182">
        <v>2613</v>
      </c>
      <c r="D31" s="183">
        <v>258</v>
      </c>
      <c r="E31" s="184">
        <v>2117</v>
      </c>
      <c r="F31" s="185">
        <f>SUM(C31:E31)</f>
        <v>4988</v>
      </c>
      <c r="G31" s="65"/>
      <c r="H31" s="251">
        <v>30</v>
      </c>
      <c r="I31" s="100">
        <v>7864</v>
      </c>
      <c r="J31" s="227">
        <v>553</v>
      </c>
      <c r="K31" s="78"/>
      <c r="L31" s="65"/>
      <c r="M31" s="66"/>
    </row>
    <row r="32" spans="1:13" ht="17.100000000000001" customHeight="1">
      <c r="A32" s="78"/>
      <c r="B32" s="280">
        <v>29</v>
      </c>
      <c r="C32" s="182">
        <v>3016</v>
      </c>
      <c r="D32" s="183">
        <v>199</v>
      </c>
      <c r="E32" s="184">
        <v>2252</v>
      </c>
      <c r="F32" s="185">
        <f>SUM(C32:E32)</f>
        <v>5467</v>
      </c>
      <c r="G32" s="65"/>
      <c r="H32" s="279">
        <v>29</v>
      </c>
      <c r="I32" s="100">
        <v>7366</v>
      </c>
      <c r="J32" s="227">
        <v>986</v>
      </c>
      <c r="K32" s="78"/>
      <c r="L32" s="65"/>
      <c r="M32" s="66"/>
    </row>
    <row r="33" spans="11:11" ht="17.100000000000001" customHeight="1">
      <c r="K33" s="78"/>
    </row>
  </sheetData>
  <mergeCells count="12">
    <mergeCell ref="A1:J1"/>
    <mergeCell ref="A7:J7"/>
    <mergeCell ref="B13:C13"/>
    <mergeCell ref="C19:D19"/>
    <mergeCell ref="E19:F19"/>
    <mergeCell ref="B19:B20"/>
    <mergeCell ref="B16:C16"/>
    <mergeCell ref="L21:M21"/>
    <mergeCell ref="L20:M20"/>
    <mergeCell ref="B14:C14"/>
    <mergeCell ref="B15:C15"/>
    <mergeCell ref="G19:H1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&amp;C-　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zoomScale="90" zoomScaleNormal="90" workbookViewId="0">
      <selection activeCell="F22" sqref="F22:H24"/>
    </sheetView>
  </sheetViews>
  <sheetFormatPr defaultColWidth="8.625" defaultRowHeight="20.100000000000001" customHeight="1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15" width="7.25" style="4" customWidth="1"/>
    <col min="16" max="16384" width="8.625" style="4"/>
  </cols>
  <sheetData>
    <row r="1" spans="1:14" ht="20.100000000000001" customHeight="1" thickBot="1">
      <c r="B1" s="168" t="s">
        <v>39</v>
      </c>
      <c r="C1" s="168"/>
      <c r="D1" s="168"/>
      <c r="E1" s="168"/>
      <c r="F1" s="168"/>
      <c r="G1" s="168"/>
      <c r="H1" s="3"/>
      <c r="I1" s="3"/>
      <c r="J1" s="3"/>
      <c r="K1" s="3"/>
      <c r="L1" s="3"/>
      <c r="M1" s="3"/>
      <c r="N1" s="3"/>
    </row>
    <row r="2" spans="1:14" s="1" customFormat="1" ht="20.100000000000001" customHeight="1">
      <c r="B2" s="400" t="s">
        <v>4</v>
      </c>
      <c r="C2" s="398" t="s">
        <v>49</v>
      </c>
      <c r="D2" s="398" t="s">
        <v>50</v>
      </c>
      <c r="E2" s="398" t="s">
        <v>51</v>
      </c>
      <c r="F2" s="398" t="s">
        <v>99</v>
      </c>
      <c r="G2" s="398" t="s">
        <v>52</v>
      </c>
      <c r="H2" s="398" t="s">
        <v>53</v>
      </c>
      <c r="I2" s="398" t="s">
        <v>54</v>
      </c>
      <c r="J2" s="398" t="s">
        <v>55</v>
      </c>
      <c r="K2" s="398" t="s">
        <v>100</v>
      </c>
      <c r="L2" s="398" t="s">
        <v>101</v>
      </c>
      <c r="M2" s="404" t="s">
        <v>102</v>
      </c>
    </row>
    <row r="3" spans="1:14" s="1" customFormat="1" ht="20.100000000000001" customHeight="1">
      <c r="B3" s="401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405"/>
    </row>
    <row r="4" spans="1:14" s="1" customFormat="1" ht="20.100000000000001" customHeight="1">
      <c r="B4" s="402"/>
      <c r="C4" s="169" t="s">
        <v>123</v>
      </c>
      <c r="D4" s="169" t="s">
        <v>124</v>
      </c>
      <c r="E4" s="169" t="s">
        <v>125</v>
      </c>
      <c r="F4" s="169" t="s">
        <v>126</v>
      </c>
      <c r="G4" s="169" t="s">
        <v>127</v>
      </c>
      <c r="H4" s="169" t="s">
        <v>128</v>
      </c>
      <c r="I4" s="169" t="s">
        <v>129</v>
      </c>
      <c r="J4" s="169" t="s">
        <v>130</v>
      </c>
      <c r="K4" s="169" t="s">
        <v>131</v>
      </c>
      <c r="L4" s="169" t="s">
        <v>132</v>
      </c>
      <c r="M4" s="170" t="s">
        <v>133</v>
      </c>
    </row>
    <row r="5" spans="1:14" s="1" customFormat="1" ht="20.100000000000001" customHeight="1" thickBot="1">
      <c r="B5" s="171">
        <v>30</v>
      </c>
      <c r="C5" s="172">
        <v>42344</v>
      </c>
      <c r="D5" s="172">
        <v>167681</v>
      </c>
      <c r="E5" s="172">
        <v>5247</v>
      </c>
      <c r="F5" s="172">
        <v>65320</v>
      </c>
      <c r="G5" s="172">
        <v>255343</v>
      </c>
      <c r="H5" s="172">
        <v>10099758</v>
      </c>
      <c r="I5" s="173">
        <f>G5/F5</f>
        <v>3.9091090018371095</v>
      </c>
      <c r="J5" s="173">
        <f>G5/D5*100</f>
        <v>152.27902982448816</v>
      </c>
      <c r="K5" s="173">
        <f>D5/C5</f>
        <v>3.9599707160400528</v>
      </c>
      <c r="L5" s="173">
        <f>H5/C5</f>
        <v>238.51686189306631</v>
      </c>
      <c r="M5" s="174">
        <f>G5/C5</f>
        <v>6.03020498771963</v>
      </c>
    </row>
    <row r="6" spans="1:14" s="2" customFormat="1" ht="20.100000000000001" customHeight="1" thickTop="1">
      <c r="B6" s="253">
        <v>29</v>
      </c>
      <c r="C6" s="254">
        <v>42532</v>
      </c>
      <c r="D6" s="254">
        <v>155431</v>
      </c>
      <c r="E6" s="254">
        <v>11326</v>
      </c>
      <c r="F6" s="254">
        <v>65150</v>
      </c>
      <c r="G6" s="254">
        <v>254723</v>
      </c>
      <c r="H6" s="254">
        <v>10099758</v>
      </c>
      <c r="I6" s="255">
        <f>G6/F6</f>
        <v>3.9097927858787416</v>
      </c>
      <c r="J6" s="255">
        <f>G6/D6*100</f>
        <v>163.88172243632221</v>
      </c>
      <c r="K6" s="255">
        <f>D6/C6</f>
        <v>3.6544484153108248</v>
      </c>
      <c r="L6" s="255">
        <f>H6/C6</f>
        <v>237.46256935954105</v>
      </c>
      <c r="M6" s="256">
        <f>G6/C6</f>
        <v>5.9889730085582622</v>
      </c>
    </row>
    <row r="7" spans="1:14" s="1" customFormat="1" ht="20.100000000000001" customHeight="1">
      <c r="B7" s="281">
        <v>28</v>
      </c>
      <c r="C7" s="167">
        <v>43112</v>
      </c>
      <c r="D7" s="167">
        <v>144873</v>
      </c>
      <c r="E7" s="167">
        <v>8705</v>
      </c>
      <c r="F7" s="167">
        <v>69075</v>
      </c>
      <c r="G7" s="167">
        <v>266667</v>
      </c>
      <c r="H7" s="167">
        <v>10198346</v>
      </c>
      <c r="I7" s="165">
        <f>G7/F7</f>
        <v>3.8605428881650381</v>
      </c>
      <c r="J7" s="165">
        <f>G7/D7*100</f>
        <v>184.06949535110061</v>
      </c>
      <c r="K7" s="165">
        <f>D7/C7</f>
        <v>3.3603868992391908</v>
      </c>
      <c r="L7" s="165">
        <f>H7/C7</f>
        <v>236.55469474856187</v>
      </c>
      <c r="M7" s="166">
        <f>G7/C7</f>
        <v>6.1854472072740769</v>
      </c>
    </row>
    <row r="8" spans="1:14" s="1" customFormat="1" ht="20.100000000000001" customHeight="1">
      <c r="B8" s="281">
        <v>27</v>
      </c>
      <c r="C8" s="167">
        <v>43299</v>
      </c>
      <c r="D8" s="167">
        <v>137557</v>
      </c>
      <c r="E8" s="167">
        <v>14748</v>
      </c>
      <c r="F8" s="167">
        <v>37456</v>
      </c>
      <c r="G8" s="167">
        <v>149976</v>
      </c>
      <c r="H8" s="167">
        <v>29479570</v>
      </c>
      <c r="I8" s="165">
        <f>G8/F8</f>
        <v>4.0040580948312687</v>
      </c>
      <c r="J8" s="165">
        <f>G8/D8*100</f>
        <v>109.02825737694192</v>
      </c>
      <c r="K8" s="165">
        <f>D8/C8</f>
        <v>3.1769093974456686</v>
      </c>
      <c r="L8" s="165">
        <f>H8/C8</f>
        <v>680.83720178295107</v>
      </c>
      <c r="M8" s="166">
        <f>G8/C8</f>
        <v>3.4637289544793184</v>
      </c>
    </row>
    <row r="9" spans="1:14" s="1" customFormat="1" ht="20.100000000000001" customHeight="1" thickBot="1">
      <c r="B9" s="286">
        <v>26</v>
      </c>
      <c r="C9" s="287">
        <v>43471</v>
      </c>
      <c r="D9" s="287">
        <v>124434</v>
      </c>
      <c r="E9" s="287">
        <v>5593</v>
      </c>
      <c r="F9" s="287">
        <v>35077</v>
      </c>
      <c r="G9" s="287">
        <v>151212</v>
      </c>
      <c r="H9" s="287">
        <v>9096332</v>
      </c>
      <c r="I9" s="257">
        <f>G9/F9</f>
        <v>4.3108589674145454</v>
      </c>
      <c r="J9" s="257">
        <f>G9/D9*100</f>
        <v>121.51984184386903</v>
      </c>
      <c r="K9" s="257">
        <f>D9/C9</f>
        <v>2.8624600308251478</v>
      </c>
      <c r="L9" s="257">
        <f>H9/C9</f>
        <v>209.25058084700146</v>
      </c>
      <c r="M9" s="258">
        <f>G9/C9</f>
        <v>3.4784569023026846</v>
      </c>
    </row>
    <row r="10" spans="1:14" s="2" customFormat="1" ht="20.100000000000001" customHeight="1">
      <c r="B10" s="109"/>
      <c r="C10" s="1" t="s">
        <v>114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4" s="2" customFormat="1" ht="20.100000000000001" customHeight="1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4" s="2" customFormat="1" ht="20.100000000000001" customHeight="1">
      <c r="A12" s="1"/>
      <c r="B12" s="1" t="s">
        <v>84</v>
      </c>
      <c r="C12" s="403" t="s">
        <v>85</v>
      </c>
      <c r="D12" s="403"/>
      <c r="E12" s="109"/>
      <c r="F12" s="403" t="s">
        <v>106</v>
      </c>
      <c r="G12" s="403"/>
      <c r="H12" s="109"/>
      <c r="I12" s="403" t="s">
        <v>107</v>
      </c>
      <c r="J12" s="403"/>
      <c r="K12" s="109"/>
      <c r="L12" s="406"/>
      <c r="M12" s="406"/>
      <c r="N12" s="5"/>
    </row>
    <row r="13" spans="1:14" s="2" customFormat="1" ht="20.100000000000001" customHeight="1">
      <c r="A13" s="1"/>
      <c r="B13" s="1"/>
      <c r="C13" s="42" t="s">
        <v>32</v>
      </c>
      <c r="D13" s="42">
        <v>106162</v>
      </c>
      <c r="E13" s="110"/>
      <c r="F13" s="42" t="s">
        <v>40</v>
      </c>
      <c r="G13" s="42">
        <v>248069</v>
      </c>
      <c r="H13" s="110"/>
      <c r="I13" s="169" t="s">
        <v>56</v>
      </c>
      <c r="J13" s="169" t="s">
        <v>57</v>
      </c>
      <c r="K13" s="110"/>
      <c r="L13" s="111"/>
      <c r="M13" s="111"/>
      <c r="N13" s="33"/>
    </row>
    <row r="14" spans="1:14" s="2" customFormat="1" ht="20.100000000000001" customHeight="1" thickBot="1">
      <c r="A14" s="1"/>
      <c r="B14" s="1"/>
      <c r="C14" s="186" t="s">
        <v>33</v>
      </c>
      <c r="D14" s="42">
        <v>38033</v>
      </c>
      <c r="E14" s="112"/>
      <c r="F14" s="42" t="s">
        <v>41</v>
      </c>
      <c r="G14" s="42">
        <v>93</v>
      </c>
      <c r="H14" s="110"/>
      <c r="I14" s="42" t="s">
        <v>134</v>
      </c>
      <c r="J14" s="289">
        <v>10177668</v>
      </c>
      <c r="K14" s="110"/>
      <c r="L14" s="110"/>
      <c r="M14" s="110"/>
      <c r="N14" s="5"/>
    </row>
    <row r="15" spans="1:14" s="2" customFormat="1" ht="20.100000000000001" customHeight="1" thickTop="1" thickBot="1">
      <c r="A15" s="1"/>
      <c r="B15" s="1"/>
      <c r="C15" s="186" t="s">
        <v>34</v>
      </c>
      <c r="D15" s="42">
        <v>15929</v>
      </c>
      <c r="E15" s="112"/>
      <c r="F15" s="195" t="s">
        <v>35</v>
      </c>
      <c r="G15" s="188">
        <f>SUM(G12:G14)</f>
        <v>248162</v>
      </c>
      <c r="H15" s="110"/>
      <c r="I15" s="42" t="s">
        <v>45</v>
      </c>
      <c r="J15" s="186">
        <v>25695</v>
      </c>
      <c r="K15" s="110"/>
      <c r="L15" s="110"/>
      <c r="M15" s="110"/>
      <c r="N15" s="5"/>
    </row>
    <row r="16" spans="1:14" s="2" customFormat="1" ht="20.100000000000001" customHeight="1" thickTop="1" thickBot="1">
      <c r="A16" s="1"/>
      <c r="B16" s="1"/>
      <c r="C16" s="187" t="s">
        <v>35</v>
      </c>
      <c r="D16" s="188">
        <f>SUM(D13:D15)</f>
        <v>160124</v>
      </c>
      <c r="E16" s="112"/>
      <c r="F16" s="164" t="s">
        <v>42</v>
      </c>
      <c r="G16" s="164">
        <v>1102</v>
      </c>
      <c r="H16" s="112"/>
      <c r="I16" s="42" t="s">
        <v>46</v>
      </c>
      <c r="J16" s="186">
        <v>48758</v>
      </c>
      <c r="K16" s="112"/>
      <c r="L16" s="110"/>
      <c r="M16" s="110"/>
      <c r="N16" s="5"/>
    </row>
    <row r="17" spans="1:14" s="2" customFormat="1" ht="20.100000000000001" customHeight="1" thickTop="1">
      <c r="A17" s="1"/>
      <c r="B17" s="1"/>
      <c r="C17" s="186" t="s">
        <v>36</v>
      </c>
      <c r="D17" s="164">
        <v>5020</v>
      </c>
      <c r="E17" s="112"/>
      <c r="F17" s="42" t="s">
        <v>43</v>
      </c>
      <c r="G17" s="42">
        <v>3513</v>
      </c>
      <c r="H17" s="110"/>
      <c r="I17" s="42" t="s">
        <v>47</v>
      </c>
      <c r="J17" s="296" t="s">
        <v>288</v>
      </c>
      <c r="K17" s="110"/>
      <c r="L17" s="110"/>
      <c r="M17" s="110"/>
      <c r="N17" s="5"/>
    </row>
    <row r="18" spans="1:14" s="2" customFormat="1" ht="20.100000000000001" customHeight="1" thickBot="1">
      <c r="A18" s="1"/>
      <c r="B18" s="1"/>
      <c r="C18" s="186" t="s">
        <v>37</v>
      </c>
      <c r="D18" s="42">
        <v>2477</v>
      </c>
      <c r="E18" s="112"/>
      <c r="F18" s="196" t="s">
        <v>44</v>
      </c>
      <c r="G18" s="196">
        <v>2566</v>
      </c>
      <c r="H18" s="110"/>
      <c r="I18" s="42" t="s">
        <v>103</v>
      </c>
      <c r="J18" s="186">
        <v>59292</v>
      </c>
      <c r="K18" s="110"/>
      <c r="L18" s="110"/>
      <c r="M18" s="110"/>
      <c r="N18" s="5"/>
    </row>
    <row r="19" spans="1:14" s="2" customFormat="1" ht="20.100000000000001" customHeight="1" thickTop="1" thickBot="1">
      <c r="A19" s="1"/>
      <c r="B19" s="1"/>
      <c r="C19" s="186" t="s">
        <v>104</v>
      </c>
      <c r="D19" s="42">
        <v>60</v>
      </c>
      <c r="E19" s="112"/>
      <c r="F19" s="197" t="s">
        <v>35</v>
      </c>
      <c r="G19" s="198">
        <f>SUM(G16:G18)</f>
        <v>7181</v>
      </c>
      <c r="H19" s="110"/>
      <c r="I19" s="196" t="s">
        <v>48</v>
      </c>
      <c r="J19" s="209">
        <v>167542</v>
      </c>
      <c r="K19" s="110"/>
      <c r="L19" s="110"/>
      <c r="M19" s="110"/>
      <c r="N19" s="5"/>
    </row>
    <row r="20" spans="1:14" s="2" customFormat="1" ht="20.100000000000001" customHeight="1" thickTop="1" thickBot="1">
      <c r="A20" s="1"/>
      <c r="B20" s="1"/>
      <c r="C20" s="189" t="s">
        <v>41</v>
      </c>
      <c r="D20" s="190">
        <v>0</v>
      </c>
      <c r="E20" s="112"/>
      <c r="F20" s="199" t="s">
        <v>38</v>
      </c>
      <c r="G20" s="194">
        <f>G15+G19</f>
        <v>255343</v>
      </c>
      <c r="H20" s="110"/>
      <c r="I20" s="199" t="s">
        <v>38</v>
      </c>
      <c r="J20" s="194">
        <f>SUM(J14:J19)</f>
        <v>10478955</v>
      </c>
      <c r="K20" s="110"/>
      <c r="L20" s="111"/>
      <c r="M20" s="110"/>
      <c r="N20" s="6"/>
    </row>
    <row r="21" spans="1:14" s="2" customFormat="1" ht="20.100000000000001" customHeight="1" thickTop="1" thickBot="1">
      <c r="A21" s="1"/>
      <c r="B21" s="1"/>
      <c r="C21" s="191" t="s">
        <v>35</v>
      </c>
      <c r="D21" s="192">
        <f>SUM(D17:D20)</f>
        <v>7557</v>
      </c>
      <c r="E21" s="112"/>
      <c r="F21" s="113"/>
      <c r="G21" s="114"/>
      <c r="H21" s="110"/>
      <c r="I21" s="110"/>
      <c r="J21" s="110"/>
      <c r="K21" s="110"/>
      <c r="L21" s="110"/>
      <c r="M21" s="110"/>
      <c r="N21" s="5"/>
    </row>
    <row r="22" spans="1:14" s="2" customFormat="1" ht="20.100000000000001" customHeight="1" thickTop="1" thickBot="1">
      <c r="A22" s="1"/>
      <c r="B22" s="1"/>
      <c r="C22" s="193" t="s">
        <v>38</v>
      </c>
      <c r="D22" s="194">
        <f>D16+D21</f>
        <v>167681</v>
      </c>
      <c r="E22" s="112"/>
      <c r="F22" s="389" t="s">
        <v>155</v>
      </c>
      <c r="G22" s="390"/>
      <c r="H22" s="391"/>
      <c r="I22" s="111"/>
      <c r="J22" s="110"/>
      <c r="K22" s="110"/>
      <c r="L22" s="111"/>
      <c r="M22" s="110"/>
      <c r="N22" s="5"/>
    </row>
    <row r="23" spans="1:14" s="2" customFormat="1" ht="20.100000000000001" customHeight="1" thickTop="1">
      <c r="B23" s="109"/>
      <c r="C23" s="115"/>
      <c r="D23" s="110"/>
      <c r="E23" s="112"/>
      <c r="F23" s="392"/>
      <c r="G23" s="393"/>
      <c r="H23" s="394"/>
      <c r="I23" s="111"/>
      <c r="J23" s="110"/>
      <c r="K23" s="214"/>
      <c r="L23" s="62"/>
      <c r="M23" s="214"/>
      <c r="N23" s="214"/>
    </row>
    <row r="24" spans="1:14" s="2" customFormat="1" ht="20.100000000000001" customHeight="1">
      <c r="B24" s="109"/>
      <c r="C24" s="115"/>
      <c r="D24" s="110"/>
      <c r="E24" s="112"/>
      <c r="F24" s="395"/>
      <c r="G24" s="396"/>
      <c r="H24" s="397"/>
      <c r="I24" s="109"/>
      <c r="J24" s="109"/>
      <c r="K24" s="1"/>
      <c r="L24" s="62"/>
      <c r="M24" s="214"/>
      <c r="N24" s="1"/>
    </row>
    <row r="25" spans="1:14" s="2" customFormat="1" ht="20.100000000000001" customHeight="1">
      <c r="I25" s="34"/>
      <c r="J25" s="5"/>
      <c r="K25" s="214"/>
      <c r="L25" s="62"/>
      <c r="M25" s="214"/>
      <c r="N25" s="1"/>
    </row>
    <row r="26" spans="1:14" s="2" customFormat="1" ht="20.100000000000001" customHeight="1">
      <c r="C26" s="6"/>
      <c r="I26" s="5"/>
      <c r="J26" s="5"/>
      <c r="K26" s="5"/>
      <c r="L26" s="62"/>
      <c r="M26" s="214"/>
    </row>
    <row r="27" spans="1:14" s="2" customFormat="1" ht="11.25" customHeight="1">
      <c r="I27" s="5"/>
      <c r="J27" s="5"/>
      <c r="K27" s="5"/>
      <c r="N27" s="7"/>
    </row>
    <row r="28" spans="1:14" s="2" customFormat="1" ht="20.100000000000001" customHeight="1"/>
    <row r="29" spans="1:14" s="2" customFormat="1" ht="20.100000000000001" customHeight="1"/>
    <row r="30" spans="1:14" s="2" customFormat="1" ht="20.100000000000001" customHeight="1"/>
    <row r="31" spans="1:14" s="2" customFormat="1" ht="20.100000000000001" customHeight="1"/>
    <row r="32" spans="1:14" s="2" customFormat="1" ht="20.100000000000001" customHeight="1"/>
  </sheetData>
  <mergeCells count="17">
    <mergeCell ref="I12:J12"/>
    <mergeCell ref="C12:D12"/>
    <mergeCell ref="M2:M3"/>
    <mergeCell ref="H2:H3"/>
    <mergeCell ref="I2:I3"/>
    <mergeCell ref="J2:J3"/>
    <mergeCell ref="K2:K3"/>
    <mergeCell ref="L2:L3"/>
    <mergeCell ref="L12:M12"/>
    <mergeCell ref="F22:H24"/>
    <mergeCell ref="G2:G3"/>
    <mergeCell ref="B2:B4"/>
    <mergeCell ref="C2:C3"/>
    <mergeCell ref="D2:D3"/>
    <mergeCell ref="E2:E3"/>
    <mergeCell ref="F12:G12"/>
    <mergeCell ref="F2:F3"/>
  </mergeCells>
  <phoneticPr fontId="4"/>
  <pageMargins left="0.70866141732283472" right="0.70866141732283472" top="0.74803149606299213" bottom="0.62992125984251968" header="0.31496062992125984" footer="0.31496062992125984"/>
  <pageSetup paperSize="9" orientation="landscape" r:id="rId1"/>
  <headerFooter>
    <oddFooter>&amp;C- 3 -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5"/>
  <sheetViews>
    <sheetView topLeftCell="A4" workbookViewId="0">
      <selection activeCell="H20" sqref="H20"/>
    </sheetView>
  </sheetViews>
  <sheetFormatPr defaultRowHeight="21" customHeight="1"/>
  <cols>
    <col min="1" max="1" width="2" style="9" customWidth="1"/>
    <col min="2" max="2" width="8.5" style="9" customWidth="1"/>
    <col min="3" max="15" width="7.5" style="9" customWidth="1"/>
    <col min="16" max="16" width="6.625" style="9" customWidth="1"/>
    <col min="17" max="16384" width="9" style="9"/>
  </cols>
  <sheetData>
    <row r="1" spans="2:16" ht="21" customHeight="1">
      <c r="B1" s="125" t="s">
        <v>161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2:16" ht="21" customHeight="1" thickBot="1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16" ht="21" customHeight="1">
      <c r="B3" s="127"/>
      <c r="C3" s="128">
        <v>0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412" t="s">
        <v>17</v>
      </c>
      <c r="N3" s="410" t="s">
        <v>31</v>
      </c>
      <c r="O3" s="407" t="s">
        <v>0</v>
      </c>
    </row>
    <row r="4" spans="2:16" ht="21" customHeight="1" thickBot="1">
      <c r="B4" s="129"/>
      <c r="C4" s="130" t="s">
        <v>18</v>
      </c>
      <c r="D4" s="130" t="s">
        <v>19</v>
      </c>
      <c r="E4" s="130" t="s">
        <v>20</v>
      </c>
      <c r="F4" s="130" t="s">
        <v>21</v>
      </c>
      <c r="G4" s="130" t="s">
        <v>22</v>
      </c>
      <c r="H4" s="130" t="s">
        <v>23</v>
      </c>
      <c r="I4" s="130" t="s">
        <v>24</v>
      </c>
      <c r="J4" s="130" t="s">
        <v>25</v>
      </c>
      <c r="K4" s="130" t="s">
        <v>26</v>
      </c>
      <c r="L4" s="130" t="s">
        <v>27</v>
      </c>
      <c r="M4" s="413"/>
      <c r="N4" s="411"/>
      <c r="O4" s="408"/>
    </row>
    <row r="5" spans="2:16" ht="21" customHeight="1" thickTop="1">
      <c r="B5" s="131" t="s">
        <v>94</v>
      </c>
      <c r="C5" s="121">
        <v>356</v>
      </c>
      <c r="D5" s="121">
        <v>363</v>
      </c>
      <c r="E5" s="121">
        <v>1518</v>
      </c>
      <c r="F5" s="121">
        <v>1727</v>
      </c>
      <c r="G5" s="121">
        <v>2516</v>
      </c>
      <c r="H5" s="121">
        <v>973</v>
      </c>
      <c r="I5" s="121">
        <v>652</v>
      </c>
      <c r="J5" s="121">
        <v>1969</v>
      </c>
      <c r="K5" s="121">
        <v>493</v>
      </c>
      <c r="L5" s="121">
        <v>27468</v>
      </c>
      <c r="M5" s="122">
        <f>SUM(C5:L5)</f>
        <v>38035</v>
      </c>
      <c r="N5" s="124">
        <v>154</v>
      </c>
      <c r="O5" s="136">
        <f>SUM(M5:N5)</f>
        <v>38189</v>
      </c>
    </row>
    <row r="6" spans="2:16" ht="21" customHeight="1">
      <c r="B6" s="132" t="s">
        <v>29</v>
      </c>
      <c r="C6" s="137">
        <f>SUM(C5/O5*100)</f>
        <v>0.93220560894498417</v>
      </c>
      <c r="D6" s="137">
        <f>D5/O5*100</f>
        <v>0.95053549451412711</v>
      </c>
      <c r="E6" s="137">
        <f>E5/O5*100</f>
        <v>3.9749666134227133</v>
      </c>
      <c r="F6" s="137">
        <f>F5/O5*100</f>
        <v>4.5222446254156958</v>
      </c>
      <c r="G6" s="137">
        <f>G5/O5*100</f>
        <v>6.588284584566237</v>
      </c>
      <c r="H6" s="137">
        <f>H5/O5*100</f>
        <v>2.5478540941108694</v>
      </c>
      <c r="I6" s="137">
        <f>I5/O5*100</f>
        <v>1.7072979130116004</v>
      </c>
      <c r="J6" s="137">
        <f>J5/O5*100</f>
        <v>5.1559349550917801</v>
      </c>
      <c r="K6" s="137">
        <f>K5/O5*100</f>
        <v>1.2909476550839247</v>
      </c>
      <c r="L6" s="137">
        <f>L5/O5*100</f>
        <v>71.926470973316924</v>
      </c>
      <c r="M6" s="138">
        <f>SUM(C6:L6)</f>
        <v>99.596742517478859</v>
      </c>
      <c r="N6" s="137">
        <f>N5/O5*100</f>
        <v>0.40325748252114485</v>
      </c>
      <c r="O6" s="139">
        <v>100</v>
      </c>
    </row>
    <row r="7" spans="2:16" ht="21" customHeight="1">
      <c r="B7" s="133" t="s">
        <v>118</v>
      </c>
      <c r="C7" s="119">
        <v>4951</v>
      </c>
      <c r="D7" s="119">
        <v>5981</v>
      </c>
      <c r="E7" s="119">
        <v>11631</v>
      </c>
      <c r="F7" s="119">
        <v>14418</v>
      </c>
      <c r="G7" s="119">
        <v>8833</v>
      </c>
      <c r="H7" s="119">
        <v>7343</v>
      </c>
      <c r="I7" s="119">
        <v>3446</v>
      </c>
      <c r="J7" s="119">
        <v>10203</v>
      </c>
      <c r="K7" s="119">
        <v>1737</v>
      </c>
      <c r="L7" s="119">
        <v>37617</v>
      </c>
      <c r="M7" s="120">
        <f>SUM(C7:L7)</f>
        <v>106160</v>
      </c>
      <c r="N7" s="123">
        <v>15775</v>
      </c>
      <c r="O7" s="139">
        <f>SUM(M7:N7)</f>
        <v>121935</v>
      </c>
    </row>
    <row r="8" spans="2:16" ht="21" customHeight="1" thickBot="1">
      <c r="B8" s="134" t="s">
        <v>29</v>
      </c>
      <c r="C8" s="140">
        <f>SUM(C7/O7*100)</f>
        <v>4.060360027883708</v>
      </c>
      <c r="D8" s="140">
        <f>D7/O7*100</f>
        <v>4.9050723746258251</v>
      </c>
      <c r="E8" s="140">
        <f>E7/O7*100</f>
        <v>9.538688645589863</v>
      </c>
      <c r="F8" s="140">
        <f>F7/O7*100</f>
        <v>11.824332636240619</v>
      </c>
      <c r="G8" s="140">
        <f>G7/O7*100</f>
        <v>7.2440234551195299</v>
      </c>
      <c r="H8" s="140">
        <f>H7/O7*100</f>
        <v>6.0220609341042355</v>
      </c>
      <c r="I8" s="140">
        <f>I7/O7*100</f>
        <v>2.8260958707508101</v>
      </c>
      <c r="J8" s="140">
        <f>J7/O7*100</f>
        <v>8.3675728871939974</v>
      </c>
      <c r="K8" s="140">
        <f>K7/O7*100</f>
        <v>1.4245294624185016</v>
      </c>
      <c r="L8" s="140">
        <f>L7/O7*100</f>
        <v>30.850043055726413</v>
      </c>
      <c r="M8" s="141">
        <f>SUM(C8:L8)</f>
        <v>87.062779349653511</v>
      </c>
      <c r="N8" s="142">
        <f>N7/O7*100</f>
        <v>12.937220650346495</v>
      </c>
      <c r="O8" s="143">
        <v>100</v>
      </c>
    </row>
    <row r="9" spans="2:16" s="10" customFormat="1" ht="21" customHeight="1" thickTop="1">
      <c r="B9" s="133" t="s">
        <v>30</v>
      </c>
      <c r="C9" s="144">
        <f>C5+C7</f>
        <v>5307</v>
      </c>
      <c r="D9" s="144">
        <f t="shared" ref="D9:L9" si="0">D5+D7</f>
        <v>6344</v>
      </c>
      <c r="E9" s="144">
        <f t="shared" si="0"/>
        <v>13149</v>
      </c>
      <c r="F9" s="144">
        <f t="shared" si="0"/>
        <v>16145</v>
      </c>
      <c r="G9" s="144">
        <f t="shared" si="0"/>
        <v>11349</v>
      </c>
      <c r="H9" s="144">
        <f t="shared" si="0"/>
        <v>8316</v>
      </c>
      <c r="I9" s="144">
        <f t="shared" si="0"/>
        <v>4098</v>
      </c>
      <c r="J9" s="144">
        <f t="shared" si="0"/>
        <v>12172</v>
      </c>
      <c r="K9" s="144">
        <f t="shared" si="0"/>
        <v>2230</v>
      </c>
      <c r="L9" s="144">
        <f t="shared" si="0"/>
        <v>65085</v>
      </c>
      <c r="M9" s="145">
        <f>SUM(M5+M7)</f>
        <v>144195</v>
      </c>
      <c r="N9" s="146">
        <f>N5+N7</f>
        <v>15929</v>
      </c>
      <c r="O9" s="136">
        <f>SUM(O5+O7)</f>
        <v>160124</v>
      </c>
    </row>
    <row r="10" spans="2:16" s="10" customFormat="1" ht="21" customHeight="1" thickBot="1">
      <c r="B10" s="135" t="s">
        <v>29</v>
      </c>
      <c r="C10" s="147">
        <f>SUM(C9/O9*100)</f>
        <v>3.3143064125302892</v>
      </c>
      <c r="D10" s="147">
        <f>D9/O9*100</f>
        <v>3.9619295046339085</v>
      </c>
      <c r="E10" s="147">
        <f>E9/O9*100</f>
        <v>8.2117608853138826</v>
      </c>
      <c r="F10" s="147">
        <f>F9/O9*100</f>
        <v>10.082810821613251</v>
      </c>
      <c r="G10" s="147">
        <f>G9/O9*100</f>
        <v>7.0876320851340218</v>
      </c>
      <c r="H10" s="147">
        <f>H9/O9*100</f>
        <v>5.1934750568309562</v>
      </c>
      <c r="I10" s="147">
        <f>I9/O9*100</f>
        <v>2.5592665684094826</v>
      </c>
      <c r="J10" s="147">
        <f>J9/O9*100</f>
        <v>7.6016087532162571</v>
      </c>
      <c r="K10" s="147">
        <f>K9/O9*100</f>
        <v>1.3926706802228275</v>
      </c>
      <c r="L10" s="147">
        <f>L9/O9*100</f>
        <v>40.646623866503461</v>
      </c>
      <c r="M10" s="148">
        <f>SUM(C10:L10)</f>
        <v>90.052084634408331</v>
      </c>
      <c r="N10" s="149">
        <f>N9/O9*100</f>
        <v>9.9479153655916672</v>
      </c>
      <c r="O10" s="150">
        <v>100</v>
      </c>
    </row>
    <row r="11" spans="2:16" s="10" customFormat="1" ht="21" customHeight="1"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"/>
    </row>
    <row r="12" spans="2:16" s="10" customFormat="1" ht="21" customHeight="1">
      <c r="B12" s="125" t="s">
        <v>105</v>
      </c>
      <c r="C12" s="151"/>
      <c r="D12" s="151"/>
      <c r="E12" s="151"/>
      <c r="F12" s="409" t="s">
        <v>58</v>
      </c>
      <c r="G12" s="409"/>
      <c r="H12" s="409"/>
      <c r="I12" s="409"/>
      <c r="J12" s="118"/>
      <c r="K12" s="200" t="s">
        <v>139</v>
      </c>
      <c r="L12" s="200"/>
      <c r="M12" s="200"/>
      <c r="N12" s="200"/>
      <c r="O12" s="200"/>
      <c r="P12" s="151"/>
    </row>
    <row r="13" spans="2:16" s="10" customFormat="1" ht="21" customHeight="1" thickBot="1">
      <c r="B13" s="152" t="s">
        <v>36</v>
      </c>
      <c r="C13" s="416">
        <v>5020</v>
      </c>
      <c r="D13" s="417"/>
      <c r="E13" s="153"/>
      <c r="F13" s="137" t="s">
        <v>59</v>
      </c>
      <c r="G13" s="137"/>
      <c r="H13" s="414">
        <f>O9</f>
        <v>160124</v>
      </c>
      <c r="I13" s="414"/>
      <c r="J13" s="118"/>
      <c r="K13" s="228"/>
      <c r="L13" s="157" t="s">
        <v>28</v>
      </c>
      <c r="M13" s="157" t="s">
        <v>136</v>
      </c>
      <c r="N13" s="229" t="s">
        <v>137</v>
      </c>
      <c r="O13" s="157" t="s">
        <v>135</v>
      </c>
      <c r="P13" s="157" t="s">
        <v>138</v>
      </c>
    </row>
    <row r="14" spans="2:16" s="10" customFormat="1" ht="21" customHeight="1" thickTop="1" thickBot="1">
      <c r="B14" s="152" t="s">
        <v>37</v>
      </c>
      <c r="C14" s="416">
        <v>2477</v>
      </c>
      <c r="D14" s="417"/>
      <c r="E14" s="153"/>
      <c r="F14" s="140" t="s">
        <v>115</v>
      </c>
      <c r="G14" s="140"/>
      <c r="H14" s="418">
        <f>C16</f>
        <v>7557</v>
      </c>
      <c r="I14" s="418"/>
      <c r="J14" s="118"/>
      <c r="K14" s="155" t="s">
        <v>116</v>
      </c>
      <c r="L14" s="121">
        <v>1363</v>
      </c>
      <c r="M14" s="121">
        <v>153</v>
      </c>
      <c r="N14" s="158">
        <f>L14+M14</f>
        <v>1516</v>
      </c>
      <c r="O14" s="159">
        <v>103</v>
      </c>
      <c r="P14" s="144">
        <f>N14-O14</f>
        <v>1413</v>
      </c>
    </row>
    <row r="15" spans="2:16" s="10" customFormat="1" ht="21" customHeight="1" thickTop="1" thickBot="1">
      <c r="B15" s="154" t="s">
        <v>104</v>
      </c>
      <c r="C15" s="422">
        <v>60</v>
      </c>
      <c r="D15" s="423"/>
      <c r="E15" s="153"/>
      <c r="F15" s="420" t="s">
        <v>38</v>
      </c>
      <c r="G15" s="421"/>
      <c r="H15" s="419">
        <f>SUM(H13:I14)</f>
        <v>167681</v>
      </c>
      <c r="I15" s="419"/>
      <c r="J15" s="118"/>
      <c r="K15" s="230" t="s">
        <v>117</v>
      </c>
      <c r="L15" s="160">
        <v>4115</v>
      </c>
      <c r="M15" s="160">
        <v>1417</v>
      </c>
      <c r="N15" s="161">
        <f>L15+M15</f>
        <v>5532</v>
      </c>
      <c r="O15" s="162">
        <v>89</v>
      </c>
      <c r="P15" s="202">
        <f>N15-O15</f>
        <v>5443</v>
      </c>
    </row>
    <row r="16" spans="2:16" s="10" customFormat="1" ht="21" customHeight="1" thickTop="1">
      <c r="B16" s="155" t="s">
        <v>38</v>
      </c>
      <c r="C16" s="415">
        <f>SUM(C13:C15)</f>
        <v>7557</v>
      </c>
      <c r="D16" s="415"/>
      <c r="E16" s="156"/>
      <c r="F16" s="156"/>
      <c r="G16" s="156"/>
      <c r="H16" s="156"/>
      <c r="I16" s="156"/>
      <c r="J16" s="118"/>
      <c r="K16" s="155" t="s">
        <v>30</v>
      </c>
      <c r="L16" s="201">
        <f>L14+L15</f>
        <v>5478</v>
      </c>
      <c r="M16" s="201">
        <f>M14+M15</f>
        <v>1570</v>
      </c>
      <c r="N16" s="201">
        <f>N14+N15</f>
        <v>7048</v>
      </c>
      <c r="O16" s="163">
        <f>O14+O15</f>
        <v>192</v>
      </c>
      <c r="P16" s="201">
        <f>N16-O16</f>
        <v>6856</v>
      </c>
    </row>
    <row r="17" spans="2:15" ht="21" customHeight="1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2:15" ht="21" customHeight="1">
      <c r="B18" t="s">
        <v>140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>
      <c r="B19" s="259" t="s">
        <v>151</v>
      </c>
      <c r="C19" s="260" t="s">
        <v>152</v>
      </c>
      <c r="D19" s="261" t="s">
        <v>61</v>
      </c>
      <c r="E19" s="261" t="s">
        <v>62</v>
      </c>
      <c r="F19" s="261" t="s">
        <v>63</v>
      </c>
      <c r="G19" s="261" t="s">
        <v>64</v>
      </c>
      <c r="H19" s="261" t="s">
        <v>65</v>
      </c>
      <c r="I19" s="261" t="s">
        <v>66</v>
      </c>
      <c r="J19" s="261" t="s">
        <v>67</v>
      </c>
      <c r="K19" s="261" t="s">
        <v>68</v>
      </c>
      <c r="L19" s="261" t="s">
        <v>69</v>
      </c>
      <c r="M19" s="261" t="s">
        <v>70</v>
      </c>
      <c r="N19" s="262" t="s">
        <v>71</v>
      </c>
      <c r="O19" s="263" t="s">
        <v>145</v>
      </c>
    </row>
    <row r="20" spans="2:15" ht="21" customHeight="1">
      <c r="B20" s="264" t="s">
        <v>146</v>
      </c>
      <c r="C20" s="265">
        <v>124</v>
      </c>
      <c r="D20" s="288">
        <v>168</v>
      </c>
      <c r="E20" s="266">
        <v>170</v>
      </c>
      <c r="F20" s="266">
        <v>171</v>
      </c>
      <c r="G20" s="266">
        <v>118</v>
      </c>
      <c r="H20" s="267">
        <v>88</v>
      </c>
      <c r="I20" s="267">
        <v>92</v>
      </c>
      <c r="J20" s="266">
        <v>70</v>
      </c>
      <c r="K20" s="266">
        <v>75</v>
      </c>
      <c r="L20" s="266">
        <v>79</v>
      </c>
      <c r="M20" s="266">
        <v>67</v>
      </c>
      <c r="N20" s="268">
        <v>86</v>
      </c>
      <c r="O20" s="269">
        <f>SUM(C20:N20)</f>
        <v>1308</v>
      </c>
    </row>
    <row r="21" spans="2:15" ht="21" customHeight="1">
      <c r="B21" s="270" t="s">
        <v>154</v>
      </c>
      <c r="C21" s="271">
        <v>32</v>
      </c>
      <c r="D21" s="267">
        <v>24</v>
      </c>
      <c r="E21" s="267">
        <v>25</v>
      </c>
      <c r="F21" s="267">
        <v>24</v>
      </c>
      <c r="G21" s="267">
        <v>21</v>
      </c>
      <c r="H21" s="267">
        <v>14</v>
      </c>
      <c r="I21" s="267">
        <v>16</v>
      </c>
      <c r="J21" s="267">
        <v>16</v>
      </c>
      <c r="K21" s="267">
        <v>11</v>
      </c>
      <c r="L21" s="267">
        <v>18</v>
      </c>
      <c r="M21" s="267">
        <v>25</v>
      </c>
      <c r="N21" s="272">
        <v>23</v>
      </c>
      <c r="O21" s="273">
        <f t="shared" ref="O21:O24" si="1">SUM(C21:N21)</f>
        <v>249</v>
      </c>
    </row>
    <row r="22" spans="2:15" ht="21" customHeight="1">
      <c r="B22" s="270" t="s">
        <v>147</v>
      </c>
      <c r="C22" s="271" t="s">
        <v>153</v>
      </c>
      <c r="D22" s="267" t="s">
        <v>153</v>
      </c>
      <c r="E22" s="267" t="s">
        <v>153</v>
      </c>
      <c r="F22" s="267">
        <v>21</v>
      </c>
      <c r="G22" s="267">
        <v>45</v>
      </c>
      <c r="H22" s="267">
        <v>23</v>
      </c>
      <c r="I22" s="267">
        <v>28</v>
      </c>
      <c r="J22" s="267">
        <v>16</v>
      </c>
      <c r="K22" s="267">
        <v>23</v>
      </c>
      <c r="L22" s="267">
        <v>41</v>
      </c>
      <c r="M22" s="267">
        <v>42</v>
      </c>
      <c r="N22" s="267">
        <v>52</v>
      </c>
      <c r="O22" s="273">
        <f t="shared" si="1"/>
        <v>291</v>
      </c>
    </row>
    <row r="23" spans="2:15" ht="21" customHeight="1">
      <c r="B23" s="270" t="s">
        <v>148</v>
      </c>
      <c r="C23" s="271">
        <v>40</v>
      </c>
      <c r="D23" s="267">
        <v>52</v>
      </c>
      <c r="E23" s="267">
        <v>51</v>
      </c>
      <c r="F23" s="267">
        <v>77</v>
      </c>
      <c r="G23" s="267">
        <v>96</v>
      </c>
      <c r="H23" s="267">
        <v>52</v>
      </c>
      <c r="I23" s="267">
        <v>47</v>
      </c>
      <c r="J23" s="267">
        <v>46</v>
      </c>
      <c r="K23" s="267">
        <v>46</v>
      </c>
      <c r="L23" s="267">
        <v>39</v>
      </c>
      <c r="M23" s="267">
        <v>46</v>
      </c>
      <c r="N23" s="272">
        <v>100</v>
      </c>
      <c r="O23" s="273">
        <f t="shared" si="1"/>
        <v>692</v>
      </c>
    </row>
    <row r="24" spans="2:15" ht="21" customHeight="1">
      <c r="B24" s="274" t="s">
        <v>149</v>
      </c>
      <c r="C24" s="275">
        <v>411</v>
      </c>
      <c r="D24" s="276">
        <v>703</v>
      </c>
      <c r="E24" s="276">
        <v>924</v>
      </c>
      <c r="F24" s="276">
        <v>762</v>
      </c>
      <c r="G24" s="276">
        <v>1316</v>
      </c>
      <c r="H24" s="276">
        <v>1502</v>
      </c>
      <c r="I24" s="276">
        <v>959</v>
      </c>
      <c r="J24" s="276">
        <v>1473</v>
      </c>
      <c r="K24" s="276">
        <v>1062</v>
      </c>
      <c r="L24" s="276">
        <v>1051</v>
      </c>
      <c r="M24" s="276">
        <v>1188</v>
      </c>
      <c r="N24" s="277">
        <v>471</v>
      </c>
      <c r="O24" s="278">
        <f t="shared" si="1"/>
        <v>11822</v>
      </c>
    </row>
    <row r="25" spans="2:15" ht="21" customHeight="1">
      <c r="B25" s="274" t="s">
        <v>150</v>
      </c>
      <c r="C25" s="275">
        <v>10</v>
      </c>
      <c r="D25" s="276">
        <v>10</v>
      </c>
      <c r="E25" s="276">
        <v>22</v>
      </c>
      <c r="F25" s="276">
        <v>7</v>
      </c>
      <c r="G25" s="276">
        <v>33</v>
      </c>
      <c r="H25" s="276">
        <v>51</v>
      </c>
      <c r="I25" s="276">
        <v>0</v>
      </c>
      <c r="J25" s="276">
        <v>176</v>
      </c>
      <c r="K25" s="276">
        <v>19</v>
      </c>
      <c r="L25" s="276">
        <v>42</v>
      </c>
      <c r="M25" s="276">
        <v>33</v>
      </c>
      <c r="N25" s="277">
        <v>0</v>
      </c>
      <c r="O25" s="278">
        <f>SUM(C25:N25)</f>
        <v>403</v>
      </c>
    </row>
  </sheetData>
  <mergeCells count="12">
    <mergeCell ref="C16:D16"/>
    <mergeCell ref="C13:D13"/>
    <mergeCell ref="H14:I14"/>
    <mergeCell ref="H15:I15"/>
    <mergeCell ref="F15:G15"/>
    <mergeCell ref="C14:D14"/>
    <mergeCell ref="C15:D15"/>
    <mergeCell ref="O3:O4"/>
    <mergeCell ref="F12:I12"/>
    <mergeCell ref="N3:N4"/>
    <mergeCell ref="M3:M4"/>
    <mergeCell ref="H13:I1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&amp;C- 4 -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J62" sqref="J62"/>
    </sheetView>
  </sheetViews>
  <sheetFormatPr defaultRowHeight="13.5"/>
  <cols>
    <col min="6" max="7" width="5.625" customWidth="1"/>
  </cols>
  <sheetData>
    <row r="1" spans="1:11" ht="14.25" thickBot="1">
      <c r="A1" s="424" t="s">
        <v>162</v>
      </c>
      <c r="B1" s="424"/>
      <c r="C1" s="424"/>
      <c r="D1" s="424"/>
      <c r="E1" s="300"/>
      <c r="F1" s="290"/>
      <c r="G1" s="290"/>
      <c r="H1" s="425" t="s">
        <v>287</v>
      </c>
      <c r="I1" s="425"/>
      <c r="J1" s="425"/>
      <c r="K1" s="425"/>
    </row>
    <row r="2" spans="1:11">
      <c r="A2" s="481"/>
      <c r="B2" s="482" t="s">
        <v>163</v>
      </c>
      <c r="C2" s="426" t="s">
        <v>164</v>
      </c>
      <c r="D2" s="426"/>
      <c r="E2" s="427"/>
      <c r="F2" s="484"/>
      <c r="G2" s="485"/>
      <c r="H2" s="482" t="s">
        <v>163</v>
      </c>
      <c r="I2" s="426" t="s">
        <v>164</v>
      </c>
      <c r="J2" s="428"/>
      <c r="K2" s="427"/>
    </row>
    <row r="3" spans="1:11" ht="10.5" customHeight="1">
      <c r="A3" s="440"/>
      <c r="B3" s="483"/>
      <c r="C3" s="366"/>
      <c r="D3" s="291" t="s">
        <v>165</v>
      </c>
      <c r="E3" s="292" t="s">
        <v>166</v>
      </c>
      <c r="F3" s="486"/>
      <c r="G3" s="487"/>
      <c r="H3" s="483"/>
      <c r="I3" s="366"/>
      <c r="J3" s="291" t="s">
        <v>165</v>
      </c>
      <c r="K3" s="292" t="s">
        <v>166</v>
      </c>
    </row>
    <row r="4" spans="1:11" ht="13.15" customHeight="1">
      <c r="A4" s="429" t="s">
        <v>306</v>
      </c>
      <c r="B4" s="293" t="s">
        <v>167</v>
      </c>
      <c r="C4" s="213">
        <v>2160</v>
      </c>
      <c r="D4" s="213">
        <v>213</v>
      </c>
      <c r="E4" s="431">
        <f>SUM(C4:C18)</f>
        <v>18995</v>
      </c>
      <c r="F4" s="433" t="s">
        <v>307</v>
      </c>
      <c r="G4" s="436" t="s">
        <v>169</v>
      </c>
      <c r="H4" s="293" t="s">
        <v>170</v>
      </c>
      <c r="I4" s="213">
        <v>1382</v>
      </c>
      <c r="J4" s="213">
        <v>1382</v>
      </c>
      <c r="K4" s="437">
        <f>SUM(I4:I13)</f>
        <v>10212</v>
      </c>
    </row>
    <row r="5" spans="1:11" ht="13.15" customHeight="1">
      <c r="A5" s="430"/>
      <c r="B5" s="293" t="s">
        <v>171</v>
      </c>
      <c r="C5" s="213">
        <v>630</v>
      </c>
      <c r="D5" s="213">
        <v>66</v>
      </c>
      <c r="E5" s="432"/>
      <c r="F5" s="434"/>
      <c r="G5" s="436"/>
      <c r="H5" s="293" t="s">
        <v>172</v>
      </c>
      <c r="I5" s="213">
        <v>5350</v>
      </c>
      <c r="J5" s="213">
        <v>5350</v>
      </c>
      <c r="K5" s="437"/>
    </row>
    <row r="6" spans="1:11" ht="13.15" customHeight="1">
      <c r="A6" s="430"/>
      <c r="B6" s="293" t="s">
        <v>173</v>
      </c>
      <c r="C6" s="213">
        <v>2320</v>
      </c>
      <c r="D6" s="213">
        <v>217</v>
      </c>
      <c r="E6" s="432"/>
      <c r="F6" s="434"/>
      <c r="G6" s="436"/>
      <c r="H6" s="293" t="s">
        <v>174</v>
      </c>
      <c r="I6" s="213">
        <v>106</v>
      </c>
      <c r="J6" s="213">
        <v>106</v>
      </c>
      <c r="K6" s="437"/>
    </row>
    <row r="7" spans="1:11" ht="13.15" customHeight="1">
      <c r="A7" s="430"/>
      <c r="B7" s="293" t="s">
        <v>175</v>
      </c>
      <c r="C7" s="213">
        <v>1861</v>
      </c>
      <c r="D7" s="213">
        <v>302</v>
      </c>
      <c r="E7" s="432"/>
      <c r="F7" s="434"/>
      <c r="G7" s="436"/>
      <c r="H7" s="293" t="s">
        <v>176</v>
      </c>
      <c r="I7" s="213">
        <v>353</v>
      </c>
      <c r="J7" s="213">
        <v>353</v>
      </c>
      <c r="K7" s="437"/>
    </row>
    <row r="8" spans="1:11" ht="13.15" customHeight="1">
      <c r="A8" s="430"/>
      <c r="B8" s="293" t="s">
        <v>177</v>
      </c>
      <c r="C8" s="213">
        <v>1649</v>
      </c>
      <c r="D8" s="213">
        <v>157</v>
      </c>
      <c r="E8" s="432"/>
      <c r="F8" s="434"/>
      <c r="G8" s="436"/>
      <c r="H8" s="293" t="s">
        <v>178</v>
      </c>
      <c r="I8" s="213">
        <v>652</v>
      </c>
      <c r="J8" s="213">
        <v>652</v>
      </c>
      <c r="K8" s="437"/>
    </row>
    <row r="9" spans="1:11" ht="13.15" customHeight="1">
      <c r="A9" s="430"/>
      <c r="B9" s="293" t="s">
        <v>179</v>
      </c>
      <c r="C9" s="213">
        <v>1012</v>
      </c>
      <c r="D9" s="213">
        <v>174</v>
      </c>
      <c r="E9" s="432"/>
      <c r="F9" s="434"/>
      <c r="G9" s="436"/>
      <c r="H9" s="293" t="s">
        <v>180</v>
      </c>
      <c r="I9" s="213">
        <v>71</v>
      </c>
      <c r="J9" s="213">
        <v>71</v>
      </c>
      <c r="K9" s="437"/>
    </row>
    <row r="10" spans="1:11" ht="13.15" customHeight="1">
      <c r="A10" s="430"/>
      <c r="B10" s="293" t="s">
        <v>181</v>
      </c>
      <c r="C10" s="213">
        <v>712</v>
      </c>
      <c r="D10" s="213">
        <v>4</v>
      </c>
      <c r="E10" s="432"/>
      <c r="F10" s="434"/>
      <c r="G10" s="436"/>
      <c r="H10" s="293" t="s">
        <v>182</v>
      </c>
      <c r="I10" s="213">
        <v>1577</v>
      </c>
      <c r="J10" s="213">
        <v>1576</v>
      </c>
      <c r="K10" s="437"/>
    </row>
    <row r="11" spans="1:11" ht="13.15" customHeight="1">
      <c r="A11" s="430"/>
      <c r="B11" s="293" t="s">
        <v>183</v>
      </c>
      <c r="C11" s="213">
        <v>1936</v>
      </c>
      <c r="D11" s="213">
        <v>10</v>
      </c>
      <c r="E11" s="432"/>
      <c r="F11" s="434"/>
      <c r="G11" s="436"/>
      <c r="H11" s="293" t="s">
        <v>184</v>
      </c>
      <c r="I11" s="213">
        <v>277</v>
      </c>
      <c r="J11" s="213">
        <v>277</v>
      </c>
      <c r="K11" s="437"/>
    </row>
    <row r="12" spans="1:11" ht="13.15" customHeight="1">
      <c r="A12" s="430"/>
      <c r="B12" s="293" t="s">
        <v>185</v>
      </c>
      <c r="C12" s="213">
        <v>1765</v>
      </c>
      <c r="D12" s="213">
        <v>42</v>
      </c>
      <c r="E12" s="432"/>
      <c r="F12" s="434"/>
      <c r="G12" s="436"/>
      <c r="H12" s="293" t="s">
        <v>186</v>
      </c>
      <c r="I12" s="213">
        <v>387</v>
      </c>
      <c r="J12" s="213">
        <v>387</v>
      </c>
      <c r="K12" s="437"/>
    </row>
    <row r="13" spans="1:11" ht="13.15" customHeight="1">
      <c r="A13" s="430"/>
      <c r="B13" s="293" t="s">
        <v>187</v>
      </c>
      <c r="C13" s="213">
        <v>618</v>
      </c>
      <c r="D13" s="213">
        <v>29</v>
      </c>
      <c r="E13" s="432"/>
      <c r="F13" s="434"/>
      <c r="G13" s="436"/>
      <c r="H13" s="293" t="s">
        <v>188</v>
      </c>
      <c r="I13" s="213">
        <v>57</v>
      </c>
      <c r="J13" s="213">
        <v>57</v>
      </c>
      <c r="K13" s="437"/>
    </row>
    <row r="14" spans="1:11" ht="13.15" customHeight="1">
      <c r="A14" s="430"/>
      <c r="B14" s="293" t="s">
        <v>189</v>
      </c>
      <c r="C14" s="213">
        <v>481</v>
      </c>
      <c r="D14" s="213">
        <v>11</v>
      </c>
      <c r="E14" s="432"/>
      <c r="F14" s="434"/>
      <c r="G14" s="438" t="s">
        <v>190</v>
      </c>
      <c r="H14" s="438"/>
      <c r="I14" s="213">
        <v>663</v>
      </c>
      <c r="J14" s="213">
        <v>663</v>
      </c>
      <c r="K14" s="363">
        <f>I14</f>
        <v>663</v>
      </c>
    </row>
    <row r="15" spans="1:11" ht="13.15" customHeight="1">
      <c r="A15" s="430"/>
      <c r="B15" s="293" t="s">
        <v>191</v>
      </c>
      <c r="C15" s="213">
        <v>1355</v>
      </c>
      <c r="D15" s="213">
        <v>0</v>
      </c>
      <c r="E15" s="432"/>
      <c r="F15" s="434"/>
      <c r="G15" s="438" t="s">
        <v>192</v>
      </c>
      <c r="H15" s="438"/>
      <c r="I15" s="213">
        <v>167</v>
      </c>
      <c r="J15" s="213">
        <v>167</v>
      </c>
      <c r="K15" s="363">
        <f>I15</f>
        <v>167</v>
      </c>
    </row>
    <row r="16" spans="1:11" ht="13.15" customHeight="1">
      <c r="A16" s="430"/>
      <c r="B16" s="293" t="s">
        <v>193</v>
      </c>
      <c r="C16" s="213">
        <v>791</v>
      </c>
      <c r="D16" s="213">
        <v>18</v>
      </c>
      <c r="E16" s="432"/>
      <c r="F16" s="434"/>
      <c r="G16" s="436" t="s">
        <v>194</v>
      </c>
      <c r="H16" s="293" t="s">
        <v>195</v>
      </c>
      <c r="I16" s="213">
        <v>1426</v>
      </c>
      <c r="J16" s="213">
        <v>1426</v>
      </c>
      <c r="K16" s="431">
        <f>SUM(I16:I24)</f>
        <v>4842</v>
      </c>
    </row>
    <row r="17" spans="1:11" ht="13.15" customHeight="1">
      <c r="A17" s="430"/>
      <c r="B17" s="293" t="s">
        <v>196</v>
      </c>
      <c r="C17" s="213">
        <v>1425</v>
      </c>
      <c r="D17" s="213">
        <v>0</v>
      </c>
      <c r="E17" s="432"/>
      <c r="F17" s="434"/>
      <c r="G17" s="436"/>
      <c r="H17" s="293" t="s">
        <v>197</v>
      </c>
      <c r="I17" s="213">
        <v>2790</v>
      </c>
      <c r="J17" s="213">
        <v>2790</v>
      </c>
      <c r="K17" s="432"/>
    </row>
    <row r="18" spans="1:11" ht="13.15" customHeight="1">
      <c r="A18" s="430"/>
      <c r="B18" s="293" t="s">
        <v>198</v>
      </c>
      <c r="C18" s="213">
        <v>280</v>
      </c>
      <c r="D18" s="213">
        <v>5</v>
      </c>
      <c r="E18" s="432"/>
      <c r="F18" s="434"/>
      <c r="G18" s="436"/>
      <c r="H18" s="293" t="s">
        <v>199</v>
      </c>
      <c r="I18" s="213">
        <v>85</v>
      </c>
      <c r="J18" s="213">
        <v>85</v>
      </c>
      <c r="K18" s="432"/>
    </row>
    <row r="19" spans="1:11" ht="13.15" customHeight="1">
      <c r="A19" s="429" t="s">
        <v>308</v>
      </c>
      <c r="B19" s="293" t="s">
        <v>201</v>
      </c>
      <c r="C19" s="213">
        <v>2376</v>
      </c>
      <c r="D19" s="213">
        <v>252</v>
      </c>
      <c r="E19" s="431">
        <f>SUM(C19:C42)</f>
        <v>43721</v>
      </c>
      <c r="F19" s="434"/>
      <c r="G19" s="436"/>
      <c r="H19" s="293" t="s">
        <v>200</v>
      </c>
      <c r="I19" s="213">
        <v>110</v>
      </c>
      <c r="J19" s="213">
        <v>110</v>
      </c>
      <c r="K19" s="432"/>
    </row>
    <row r="20" spans="1:11" ht="13.15" customHeight="1">
      <c r="A20" s="430"/>
      <c r="B20" s="293" t="s">
        <v>203</v>
      </c>
      <c r="C20" s="213">
        <v>366</v>
      </c>
      <c r="D20" s="213">
        <v>17</v>
      </c>
      <c r="E20" s="432"/>
      <c r="F20" s="434"/>
      <c r="G20" s="436"/>
      <c r="H20" s="293" t="s">
        <v>202</v>
      </c>
      <c r="I20" s="213">
        <v>94</v>
      </c>
      <c r="J20" s="213">
        <v>94</v>
      </c>
      <c r="K20" s="432"/>
    </row>
    <row r="21" spans="1:11" ht="13.15" customHeight="1">
      <c r="A21" s="430"/>
      <c r="B21" s="293" t="s">
        <v>205</v>
      </c>
      <c r="C21" s="213">
        <v>2124</v>
      </c>
      <c r="D21" s="213">
        <v>150</v>
      </c>
      <c r="E21" s="432"/>
      <c r="F21" s="434"/>
      <c r="G21" s="436"/>
      <c r="H21" s="293" t="s">
        <v>204</v>
      </c>
      <c r="I21" s="213">
        <v>24</v>
      </c>
      <c r="J21" s="213">
        <v>24</v>
      </c>
      <c r="K21" s="432"/>
    </row>
    <row r="22" spans="1:11" ht="13.15" customHeight="1">
      <c r="A22" s="430"/>
      <c r="B22" s="293" t="s">
        <v>207</v>
      </c>
      <c r="C22" s="213">
        <v>959</v>
      </c>
      <c r="D22" s="213">
        <v>50</v>
      </c>
      <c r="E22" s="432"/>
      <c r="F22" s="434"/>
      <c r="G22" s="436"/>
      <c r="H22" s="293" t="s">
        <v>206</v>
      </c>
      <c r="I22" s="213">
        <v>163</v>
      </c>
      <c r="J22" s="213">
        <v>163</v>
      </c>
      <c r="K22" s="432"/>
    </row>
    <row r="23" spans="1:11" ht="13.15" customHeight="1">
      <c r="A23" s="430"/>
      <c r="B23" s="293" t="s">
        <v>208</v>
      </c>
      <c r="C23" s="213">
        <v>786</v>
      </c>
      <c r="D23" s="213">
        <v>1</v>
      </c>
      <c r="E23" s="432"/>
      <c r="F23" s="434"/>
      <c r="G23" s="436"/>
      <c r="H23" s="293" t="s">
        <v>309</v>
      </c>
      <c r="I23" s="213">
        <v>112</v>
      </c>
      <c r="J23" s="213">
        <v>112</v>
      </c>
      <c r="K23" s="432"/>
    </row>
    <row r="24" spans="1:11" ht="13.15" customHeight="1">
      <c r="A24" s="430"/>
      <c r="B24" s="293" t="s">
        <v>210</v>
      </c>
      <c r="C24" s="213">
        <v>2389</v>
      </c>
      <c r="D24" s="213">
        <v>258</v>
      </c>
      <c r="E24" s="432"/>
      <c r="F24" s="434"/>
      <c r="G24" s="436"/>
      <c r="H24" s="293" t="s">
        <v>209</v>
      </c>
      <c r="I24" s="293">
        <v>38</v>
      </c>
      <c r="J24" s="293">
        <v>38</v>
      </c>
      <c r="K24" s="439"/>
    </row>
    <row r="25" spans="1:11" ht="13.15" customHeight="1">
      <c r="A25" s="430"/>
      <c r="B25" s="293" t="s">
        <v>212</v>
      </c>
      <c r="C25" s="213">
        <v>529</v>
      </c>
      <c r="D25" s="213">
        <v>55</v>
      </c>
      <c r="E25" s="432"/>
      <c r="F25" s="434"/>
      <c r="G25" s="438" t="s">
        <v>233</v>
      </c>
      <c r="H25" s="438"/>
      <c r="I25" s="213">
        <v>508</v>
      </c>
      <c r="J25" s="213">
        <v>13</v>
      </c>
      <c r="K25" s="363">
        <f>I25</f>
        <v>508</v>
      </c>
    </row>
    <row r="26" spans="1:11" ht="13.15" customHeight="1">
      <c r="A26" s="430"/>
      <c r="B26" s="293" t="s">
        <v>214</v>
      </c>
      <c r="C26" s="213">
        <v>1720</v>
      </c>
      <c r="D26" s="213">
        <v>365</v>
      </c>
      <c r="E26" s="432"/>
      <c r="F26" s="435"/>
      <c r="G26" s="438" t="s">
        <v>235</v>
      </c>
      <c r="H26" s="438"/>
      <c r="I26" s="213">
        <v>759</v>
      </c>
      <c r="J26" s="213">
        <v>182</v>
      </c>
      <c r="K26" s="363">
        <f>I26</f>
        <v>759</v>
      </c>
    </row>
    <row r="27" spans="1:11" ht="13.15" customHeight="1">
      <c r="A27" s="430"/>
      <c r="B27" s="293" t="s">
        <v>216</v>
      </c>
      <c r="C27" s="213">
        <v>2021</v>
      </c>
      <c r="D27" s="213">
        <v>279</v>
      </c>
      <c r="E27" s="432"/>
      <c r="F27" s="433" t="s">
        <v>310</v>
      </c>
      <c r="G27" s="441" t="s">
        <v>211</v>
      </c>
      <c r="H27" s="442"/>
      <c r="I27" s="293">
        <v>601</v>
      </c>
      <c r="J27" s="293">
        <v>601</v>
      </c>
      <c r="K27" s="431">
        <f>I27+I28</f>
        <v>1065</v>
      </c>
    </row>
    <row r="28" spans="1:11" ht="13.15" customHeight="1">
      <c r="A28" s="430"/>
      <c r="B28" s="293" t="s">
        <v>218</v>
      </c>
      <c r="C28" s="213">
        <v>2164</v>
      </c>
      <c r="D28" s="213">
        <v>486</v>
      </c>
      <c r="E28" s="432"/>
      <c r="F28" s="434"/>
      <c r="G28" s="441" t="s">
        <v>213</v>
      </c>
      <c r="H28" s="442"/>
      <c r="I28" s="293">
        <v>464</v>
      </c>
      <c r="J28" s="293">
        <v>464</v>
      </c>
      <c r="K28" s="439"/>
    </row>
    <row r="29" spans="1:11" ht="13.15" customHeight="1">
      <c r="A29" s="430"/>
      <c r="B29" s="293" t="s">
        <v>220</v>
      </c>
      <c r="C29" s="213">
        <v>483</v>
      </c>
      <c r="D29" s="213">
        <v>9</v>
      </c>
      <c r="E29" s="432"/>
      <c r="F29" s="434"/>
      <c r="G29" s="443" t="s">
        <v>311</v>
      </c>
      <c r="H29" s="293" t="s">
        <v>219</v>
      </c>
      <c r="I29" s="213">
        <v>467</v>
      </c>
      <c r="J29" s="213">
        <v>308</v>
      </c>
      <c r="K29" s="431">
        <f>SUM(I29:I34)</f>
        <v>3533</v>
      </c>
    </row>
    <row r="30" spans="1:11" ht="13.15" customHeight="1">
      <c r="A30" s="430"/>
      <c r="B30" s="293" t="s">
        <v>222</v>
      </c>
      <c r="C30" s="213">
        <v>2664</v>
      </c>
      <c r="D30" s="213">
        <v>343</v>
      </c>
      <c r="E30" s="432"/>
      <c r="F30" s="434"/>
      <c r="G30" s="444"/>
      <c r="H30" s="293" t="s">
        <v>221</v>
      </c>
      <c r="I30" s="213">
        <v>785</v>
      </c>
      <c r="J30" s="213">
        <v>733</v>
      </c>
      <c r="K30" s="432"/>
    </row>
    <row r="31" spans="1:11" ht="13.15" customHeight="1">
      <c r="A31" s="430"/>
      <c r="B31" s="293" t="s">
        <v>224</v>
      </c>
      <c r="C31" s="213">
        <v>993</v>
      </c>
      <c r="D31" s="213">
        <v>85</v>
      </c>
      <c r="E31" s="432"/>
      <c r="F31" s="434"/>
      <c r="G31" s="444"/>
      <c r="H31" s="293" t="s">
        <v>223</v>
      </c>
      <c r="I31" s="213">
        <v>995</v>
      </c>
      <c r="J31" s="213">
        <v>849</v>
      </c>
      <c r="K31" s="432"/>
    </row>
    <row r="32" spans="1:11" ht="13.15" customHeight="1">
      <c r="A32" s="430"/>
      <c r="B32" s="293" t="s">
        <v>226</v>
      </c>
      <c r="C32" s="213">
        <v>684</v>
      </c>
      <c r="D32" s="213">
        <v>39</v>
      </c>
      <c r="E32" s="432"/>
      <c r="F32" s="434"/>
      <c r="G32" s="444"/>
      <c r="H32" s="293" t="s">
        <v>225</v>
      </c>
      <c r="I32" s="213">
        <v>774</v>
      </c>
      <c r="J32" s="213">
        <v>730</v>
      </c>
      <c r="K32" s="432"/>
    </row>
    <row r="33" spans="1:11" ht="13.15" customHeight="1">
      <c r="A33" s="430"/>
      <c r="B33" s="293" t="s">
        <v>228</v>
      </c>
      <c r="C33" s="213">
        <v>1059</v>
      </c>
      <c r="D33" s="213">
        <v>238</v>
      </c>
      <c r="E33" s="432"/>
      <c r="F33" s="434"/>
      <c r="G33" s="444"/>
      <c r="H33" s="293" t="s">
        <v>227</v>
      </c>
      <c r="I33" s="213">
        <v>337</v>
      </c>
      <c r="J33" s="213">
        <v>324</v>
      </c>
      <c r="K33" s="432"/>
    </row>
    <row r="34" spans="1:11" ht="13.15" customHeight="1">
      <c r="A34" s="430"/>
      <c r="B34" s="293" t="s">
        <v>230</v>
      </c>
      <c r="C34" s="213">
        <v>497</v>
      </c>
      <c r="D34" s="213">
        <v>95</v>
      </c>
      <c r="E34" s="432"/>
      <c r="F34" s="434"/>
      <c r="G34" s="445"/>
      <c r="H34" s="293" t="s">
        <v>229</v>
      </c>
      <c r="I34" s="213">
        <v>175</v>
      </c>
      <c r="J34" s="213">
        <v>129</v>
      </c>
      <c r="K34" s="439"/>
    </row>
    <row r="35" spans="1:11" ht="13.15" customHeight="1">
      <c r="A35" s="430"/>
      <c r="B35" s="293" t="s">
        <v>232</v>
      </c>
      <c r="C35" s="213">
        <v>577</v>
      </c>
      <c r="D35" s="213">
        <v>0</v>
      </c>
      <c r="E35" s="432"/>
      <c r="F35" s="435"/>
      <c r="G35" s="441" t="s">
        <v>231</v>
      </c>
      <c r="H35" s="442"/>
      <c r="I35" s="213">
        <v>712</v>
      </c>
      <c r="J35" s="213">
        <v>383</v>
      </c>
      <c r="K35" s="363">
        <f>I35</f>
        <v>712</v>
      </c>
    </row>
    <row r="36" spans="1:11" ht="13.15" customHeight="1">
      <c r="A36" s="430"/>
      <c r="B36" s="293" t="s">
        <v>234</v>
      </c>
      <c r="C36" s="213">
        <v>706</v>
      </c>
      <c r="D36" s="213">
        <v>0</v>
      </c>
      <c r="E36" s="432"/>
      <c r="F36" s="446" t="s">
        <v>237</v>
      </c>
      <c r="G36" s="446"/>
      <c r="H36" s="446"/>
      <c r="I36" s="442"/>
      <c r="J36" s="367"/>
      <c r="K36" s="363">
        <f>SUM(K4:K35)</f>
        <v>22461</v>
      </c>
    </row>
    <row r="37" spans="1:11" ht="13.15" customHeight="1">
      <c r="A37" s="430"/>
      <c r="B37" s="293" t="s">
        <v>236</v>
      </c>
      <c r="C37" s="213">
        <v>2339</v>
      </c>
      <c r="D37" s="213">
        <v>1</v>
      </c>
      <c r="E37" s="432"/>
      <c r="F37" s="472" t="s">
        <v>239</v>
      </c>
      <c r="G37" s="472"/>
      <c r="H37" s="473"/>
      <c r="I37" s="477">
        <f>E4+E19+E43+E44+E47+E55+E62+E63+K36</f>
        <v>98103</v>
      </c>
      <c r="J37" s="472"/>
      <c r="K37" s="478"/>
    </row>
    <row r="38" spans="1:11" ht="13.15" customHeight="1">
      <c r="A38" s="430"/>
      <c r="B38" s="293" t="s">
        <v>238</v>
      </c>
      <c r="C38" s="213">
        <v>2363</v>
      </c>
      <c r="D38" s="213">
        <v>0</v>
      </c>
      <c r="E38" s="432"/>
      <c r="F38" s="475"/>
      <c r="G38" s="475"/>
      <c r="H38" s="476"/>
      <c r="I38" s="479"/>
      <c r="J38" s="475"/>
      <c r="K38" s="480"/>
    </row>
    <row r="39" spans="1:11" ht="13.15" customHeight="1">
      <c r="A39" s="430"/>
      <c r="B39" s="293" t="s">
        <v>240</v>
      </c>
      <c r="C39" s="213">
        <v>2835</v>
      </c>
      <c r="D39" s="213">
        <v>0</v>
      </c>
      <c r="E39" s="432"/>
      <c r="F39" s="466" t="s">
        <v>242</v>
      </c>
      <c r="G39" s="436" t="s">
        <v>243</v>
      </c>
      <c r="H39" s="293" t="s">
        <v>244</v>
      </c>
      <c r="I39" s="213">
        <v>13188</v>
      </c>
      <c r="J39" s="213">
        <v>0</v>
      </c>
      <c r="K39" s="437">
        <f>SUM(I39:I43)</f>
        <v>35079</v>
      </c>
    </row>
    <row r="40" spans="1:11" ht="13.15" customHeight="1">
      <c r="A40" s="430"/>
      <c r="B40" s="293" t="s">
        <v>241</v>
      </c>
      <c r="C40" s="213">
        <v>2412</v>
      </c>
      <c r="D40" s="213">
        <v>0</v>
      </c>
      <c r="E40" s="432"/>
      <c r="F40" s="467"/>
      <c r="G40" s="436"/>
      <c r="H40" s="293" t="s">
        <v>246</v>
      </c>
      <c r="I40" s="213">
        <v>936</v>
      </c>
      <c r="J40" s="213">
        <v>0</v>
      </c>
      <c r="K40" s="437"/>
    </row>
    <row r="41" spans="1:11" ht="13.15" customHeight="1">
      <c r="A41" s="430"/>
      <c r="B41" s="293" t="s">
        <v>245</v>
      </c>
      <c r="C41" s="213">
        <v>9992</v>
      </c>
      <c r="D41" s="213">
        <v>0</v>
      </c>
      <c r="E41" s="432"/>
      <c r="F41" s="467"/>
      <c r="G41" s="436"/>
      <c r="H41" s="293" t="s">
        <v>248</v>
      </c>
      <c r="I41" s="213">
        <v>17398</v>
      </c>
      <c r="J41" s="213">
        <v>0</v>
      </c>
      <c r="K41" s="437"/>
    </row>
    <row r="42" spans="1:11" ht="13.15" customHeight="1">
      <c r="A42" s="440"/>
      <c r="B42" s="213" t="s">
        <v>247</v>
      </c>
      <c r="C42" s="213">
        <v>683</v>
      </c>
      <c r="D42" s="213">
        <v>0</v>
      </c>
      <c r="E42" s="439"/>
      <c r="F42" s="467"/>
      <c r="G42" s="436"/>
      <c r="H42" s="293" t="s">
        <v>249</v>
      </c>
      <c r="I42" s="213">
        <v>2575</v>
      </c>
      <c r="J42" s="213">
        <v>0</v>
      </c>
      <c r="K42" s="437"/>
    </row>
    <row r="43" spans="1:11" ht="13.15" customHeight="1">
      <c r="A43" s="465" t="s">
        <v>312</v>
      </c>
      <c r="B43" s="442"/>
      <c r="C43" s="213">
        <v>268</v>
      </c>
      <c r="D43" s="213">
        <v>0</v>
      </c>
      <c r="E43" s="363">
        <f>C43</f>
        <v>268</v>
      </c>
      <c r="F43" s="467"/>
      <c r="G43" s="436"/>
      <c r="H43" s="293" t="s">
        <v>251</v>
      </c>
      <c r="I43" s="213">
        <v>982</v>
      </c>
      <c r="J43" s="213">
        <v>0</v>
      </c>
      <c r="K43" s="437"/>
    </row>
    <row r="44" spans="1:11" ht="13.15" customHeight="1">
      <c r="A44" s="447" t="s">
        <v>313</v>
      </c>
      <c r="B44" s="213" t="s">
        <v>250</v>
      </c>
      <c r="C44" s="213">
        <v>498</v>
      </c>
      <c r="D44" s="213">
        <v>29</v>
      </c>
      <c r="E44" s="437">
        <f>SUM(C44:C46)</f>
        <v>1209</v>
      </c>
      <c r="F44" s="467"/>
      <c r="G44" s="436" t="s">
        <v>253</v>
      </c>
      <c r="H44" s="293" t="s">
        <v>254</v>
      </c>
      <c r="I44" s="213">
        <v>10027</v>
      </c>
      <c r="J44" s="213">
        <v>10</v>
      </c>
      <c r="K44" s="437">
        <f>SUM(I44:I47)</f>
        <v>11615</v>
      </c>
    </row>
    <row r="45" spans="1:11" ht="13.15" customHeight="1">
      <c r="A45" s="447"/>
      <c r="B45" s="213" t="s">
        <v>252</v>
      </c>
      <c r="C45" s="293">
        <v>208</v>
      </c>
      <c r="D45" s="293">
        <v>0</v>
      </c>
      <c r="E45" s="437"/>
      <c r="F45" s="467"/>
      <c r="G45" s="436"/>
      <c r="H45" s="293" t="s">
        <v>256</v>
      </c>
      <c r="I45" s="213">
        <v>28</v>
      </c>
      <c r="J45" s="213">
        <v>0</v>
      </c>
      <c r="K45" s="437"/>
    </row>
    <row r="46" spans="1:11" ht="13.15" customHeight="1">
      <c r="A46" s="447"/>
      <c r="B46" s="293" t="s">
        <v>255</v>
      </c>
      <c r="C46" s="293">
        <v>503</v>
      </c>
      <c r="D46" s="293">
        <v>0</v>
      </c>
      <c r="E46" s="437"/>
      <c r="F46" s="467"/>
      <c r="G46" s="436"/>
      <c r="H46" s="293" t="s">
        <v>258</v>
      </c>
      <c r="I46" s="213">
        <v>1220</v>
      </c>
      <c r="J46" s="213">
        <v>0</v>
      </c>
      <c r="K46" s="437"/>
    </row>
    <row r="47" spans="1:11" ht="13.15" customHeight="1">
      <c r="A47" s="466" t="s">
        <v>314</v>
      </c>
      <c r="B47" s="364" t="s">
        <v>257</v>
      </c>
      <c r="C47" s="213">
        <v>440</v>
      </c>
      <c r="D47" s="293">
        <v>0</v>
      </c>
      <c r="E47" s="431">
        <f>SUM(C47:C54)</f>
        <v>4859</v>
      </c>
      <c r="F47" s="467"/>
      <c r="G47" s="436"/>
      <c r="H47" s="293" t="s">
        <v>260</v>
      </c>
      <c r="I47" s="213">
        <v>340</v>
      </c>
      <c r="J47" s="213">
        <v>0</v>
      </c>
      <c r="K47" s="437"/>
    </row>
    <row r="48" spans="1:11" ht="13.15" customHeight="1">
      <c r="A48" s="467"/>
      <c r="B48" s="364" t="s">
        <v>259</v>
      </c>
      <c r="C48" s="213">
        <v>670</v>
      </c>
      <c r="D48" s="293">
        <v>0</v>
      </c>
      <c r="E48" s="432"/>
      <c r="F48" s="467"/>
      <c r="G48" s="443" t="s">
        <v>168</v>
      </c>
      <c r="H48" s="293" t="s">
        <v>266</v>
      </c>
      <c r="I48" s="213">
        <v>13048</v>
      </c>
      <c r="J48" s="213">
        <v>13013</v>
      </c>
      <c r="K48" s="431">
        <f>I48+I49</f>
        <v>14383</v>
      </c>
    </row>
    <row r="49" spans="1:11" ht="13.15" customHeight="1">
      <c r="A49" s="467"/>
      <c r="B49" s="364" t="s">
        <v>261</v>
      </c>
      <c r="C49" s="213">
        <v>498</v>
      </c>
      <c r="D49" s="293">
        <v>0</v>
      </c>
      <c r="E49" s="432"/>
      <c r="F49" s="467"/>
      <c r="G49" s="445"/>
      <c r="H49" s="293" t="s">
        <v>268</v>
      </c>
      <c r="I49" s="213">
        <v>1335</v>
      </c>
      <c r="J49" s="213">
        <v>1154</v>
      </c>
      <c r="K49" s="439"/>
    </row>
    <row r="50" spans="1:11" ht="13.15" customHeight="1">
      <c r="A50" s="467"/>
      <c r="B50" s="364" t="s">
        <v>263</v>
      </c>
      <c r="C50" s="213">
        <v>353</v>
      </c>
      <c r="D50" s="293">
        <v>0</v>
      </c>
      <c r="E50" s="432"/>
      <c r="F50" s="467"/>
      <c r="G50" s="441" t="s">
        <v>262</v>
      </c>
      <c r="H50" s="442"/>
      <c r="I50" s="293">
        <v>918</v>
      </c>
      <c r="J50" s="293">
        <v>0</v>
      </c>
      <c r="K50" s="363">
        <f t="shared" ref="K50:K55" si="0">I50</f>
        <v>918</v>
      </c>
    </row>
    <row r="51" spans="1:11" ht="13.15" customHeight="1">
      <c r="A51" s="467"/>
      <c r="B51" s="364" t="s">
        <v>265</v>
      </c>
      <c r="C51" s="213">
        <v>718</v>
      </c>
      <c r="D51" s="293">
        <v>0</v>
      </c>
      <c r="E51" s="432"/>
      <c r="F51" s="467"/>
      <c r="G51" s="488" t="s">
        <v>264</v>
      </c>
      <c r="H51" s="487"/>
      <c r="I51" s="293">
        <v>616</v>
      </c>
      <c r="J51" s="293">
        <v>0</v>
      </c>
      <c r="K51" s="363">
        <f t="shared" si="0"/>
        <v>616</v>
      </c>
    </row>
    <row r="52" spans="1:11" ht="13.15" customHeight="1">
      <c r="A52" s="467"/>
      <c r="B52" s="364" t="s">
        <v>267</v>
      </c>
      <c r="C52" s="213">
        <v>879</v>
      </c>
      <c r="D52" s="293">
        <v>0</v>
      </c>
      <c r="E52" s="432"/>
      <c r="F52" s="467"/>
      <c r="G52" s="441" t="s">
        <v>271</v>
      </c>
      <c r="H52" s="442"/>
      <c r="I52" s="293">
        <v>79</v>
      </c>
      <c r="J52" s="294">
        <v>0</v>
      </c>
      <c r="K52" s="363">
        <f t="shared" si="0"/>
        <v>79</v>
      </c>
    </row>
    <row r="53" spans="1:11" ht="13.15" customHeight="1">
      <c r="A53" s="467"/>
      <c r="B53" s="364" t="s">
        <v>269</v>
      </c>
      <c r="C53" s="213">
        <v>1180</v>
      </c>
      <c r="D53" s="293">
        <v>0</v>
      </c>
      <c r="E53" s="432"/>
      <c r="F53" s="467"/>
      <c r="G53" s="441" t="s">
        <v>273</v>
      </c>
      <c r="H53" s="442"/>
      <c r="I53" s="293">
        <v>6649</v>
      </c>
      <c r="J53" s="293">
        <v>0</v>
      </c>
      <c r="K53" s="363">
        <f t="shared" si="0"/>
        <v>6649</v>
      </c>
    </row>
    <row r="54" spans="1:11" ht="13.15" customHeight="1">
      <c r="A54" s="468"/>
      <c r="B54" s="293" t="s">
        <v>215</v>
      </c>
      <c r="C54" s="293">
        <v>121</v>
      </c>
      <c r="D54" s="293">
        <v>121</v>
      </c>
      <c r="E54" s="439"/>
      <c r="F54" s="468"/>
      <c r="G54" s="441" t="s">
        <v>275</v>
      </c>
      <c r="H54" s="442"/>
      <c r="I54" s="293">
        <v>73</v>
      </c>
      <c r="J54" s="293">
        <v>28</v>
      </c>
      <c r="K54" s="363">
        <f t="shared" si="0"/>
        <v>73</v>
      </c>
    </row>
    <row r="55" spans="1:11" ht="13.15" customHeight="1">
      <c r="A55" s="469" t="s">
        <v>315</v>
      </c>
      <c r="B55" s="366" t="s">
        <v>270</v>
      </c>
      <c r="C55" s="293">
        <v>240</v>
      </c>
      <c r="D55" s="293">
        <v>0</v>
      </c>
      <c r="E55" s="431">
        <f>SUM(C55:C61)</f>
        <v>3446</v>
      </c>
      <c r="F55" s="465" t="s">
        <v>277</v>
      </c>
      <c r="G55" s="446"/>
      <c r="H55" s="442"/>
      <c r="I55" s="293">
        <v>206</v>
      </c>
      <c r="J55" s="293">
        <v>138</v>
      </c>
      <c r="K55" s="363">
        <f t="shared" si="0"/>
        <v>206</v>
      </c>
    </row>
    <row r="56" spans="1:11" ht="13.15" customHeight="1">
      <c r="A56" s="470"/>
      <c r="B56" s="364" t="s">
        <v>272</v>
      </c>
      <c r="C56" s="213">
        <v>222</v>
      </c>
      <c r="D56" s="293">
        <v>0</v>
      </c>
      <c r="E56" s="432"/>
      <c r="F56" s="471" t="s">
        <v>279</v>
      </c>
      <c r="G56" s="472"/>
      <c r="H56" s="473"/>
      <c r="I56" s="477">
        <f>SUM(K39:K55)</f>
        <v>69618</v>
      </c>
      <c r="J56" s="472"/>
      <c r="K56" s="478"/>
    </row>
    <row r="57" spans="1:11" ht="13.15" customHeight="1">
      <c r="A57" s="470"/>
      <c r="B57" s="364" t="s">
        <v>274</v>
      </c>
      <c r="C57" s="213">
        <v>147</v>
      </c>
      <c r="D57" s="293">
        <v>0</v>
      </c>
      <c r="E57" s="432"/>
      <c r="F57" s="474"/>
      <c r="G57" s="475"/>
      <c r="H57" s="476"/>
      <c r="I57" s="479"/>
      <c r="J57" s="475"/>
      <c r="K57" s="480"/>
    </row>
    <row r="58" spans="1:11" ht="13.15" customHeight="1">
      <c r="A58" s="470"/>
      <c r="B58" s="364" t="s">
        <v>276</v>
      </c>
      <c r="C58" s="213">
        <v>2127</v>
      </c>
      <c r="D58" s="293">
        <v>0</v>
      </c>
      <c r="E58" s="432"/>
      <c r="F58" s="297"/>
      <c r="G58" s="297"/>
      <c r="H58" s="297"/>
      <c r="I58" s="297"/>
      <c r="J58" s="297"/>
      <c r="K58" s="298"/>
    </row>
    <row r="59" spans="1:11" ht="13.15" customHeight="1">
      <c r="A59" s="470"/>
      <c r="B59" s="364" t="s">
        <v>278</v>
      </c>
      <c r="C59" s="213">
        <v>505</v>
      </c>
      <c r="D59" s="293">
        <v>0</v>
      </c>
      <c r="E59" s="432"/>
      <c r="F59" s="297"/>
      <c r="G59" s="297"/>
      <c r="H59" s="297"/>
      <c r="I59" s="297"/>
      <c r="J59" s="297"/>
      <c r="K59" s="298"/>
    </row>
    <row r="60" spans="1:11" ht="13.15" customHeight="1">
      <c r="A60" s="470"/>
      <c r="B60" s="364" t="s">
        <v>280</v>
      </c>
      <c r="C60" s="293">
        <v>155</v>
      </c>
      <c r="D60" s="293">
        <v>0</v>
      </c>
      <c r="E60" s="432"/>
      <c r="F60" s="297"/>
      <c r="G60" s="297"/>
      <c r="H60" s="297"/>
      <c r="I60" s="297"/>
      <c r="J60" s="297"/>
      <c r="K60" s="298"/>
    </row>
    <row r="61" spans="1:11" ht="13.15" customHeight="1">
      <c r="A61" s="470"/>
      <c r="B61" s="293" t="s">
        <v>217</v>
      </c>
      <c r="C61" s="293">
        <v>50</v>
      </c>
      <c r="D61" s="293">
        <v>50</v>
      </c>
      <c r="E61" s="432"/>
      <c r="F61" s="294"/>
      <c r="G61" s="294"/>
      <c r="H61" s="294"/>
      <c r="I61" s="294"/>
      <c r="J61" s="294"/>
      <c r="K61" s="299"/>
    </row>
    <row r="62" spans="1:11" ht="13.15" customHeight="1">
      <c r="A62" s="365" t="s">
        <v>316</v>
      </c>
      <c r="B62" s="364" t="s">
        <v>281</v>
      </c>
      <c r="C62" s="213">
        <v>1181</v>
      </c>
      <c r="D62" s="293">
        <v>0</v>
      </c>
      <c r="E62" s="363">
        <f>C62</f>
        <v>1181</v>
      </c>
      <c r="F62" s="294"/>
      <c r="G62" s="294"/>
      <c r="H62" s="294"/>
      <c r="I62" s="294"/>
      <c r="J62" s="294"/>
      <c r="K62" s="299"/>
    </row>
    <row r="63" spans="1:11" ht="13.15" customHeight="1">
      <c r="A63" s="447" t="s">
        <v>282</v>
      </c>
      <c r="B63" s="364" t="s">
        <v>283</v>
      </c>
      <c r="C63" s="213">
        <v>1580</v>
      </c>
      <c r="D63" s="213">
        <v>0</v>
      </c>
      <c r="E63" s="437">
        <f>SUM(C63:C65)</f>
        <v>1963</v>
      </c>
      <c r="F63" s="450" t="s">
        <v>284</v>
      </c>
      <c r="G63" s="451"/>
      <c r="H63" s="452"/>
      <c r="I63" s="459">
        <f>I37+I56</f>
        <v>167721</v>
      </c>
      <c r="J63" s="451"/>
      <c r="K63" s="460"/>
    </row>
    <row r="64" spans="1:11" ht="13.15" customHeight="1">
      <c r="A64" s="447"/>
      <c r="B64" s="364" t="s">
        <v>285</v>
      </c>
      <c r="C64" s="213">
        <v>182</v>
      </c>
      <c r="D64" s="213">
        <v>0</v>
      </c>
      <c r="E64" s="437"/>
      <c r="F64" s="453"/>
      <c r="G64" s="454"/>
      <c r="H64" s="455"/>
      <c r="I64" s="461"/>
      <c r="J64" s="454"/>
      <c r="K64" s="462"/>
    </row>
    <row r="65" spans="1:11" ht="13.15" customHeight="1" thickBot="1">
      <c r="A65" s="448"/>
      <c r="B65" s="295" t="s">
        <v>286</v>
      </c>
      <c r="C65" s="368">
        <v>201</v>
      </c>
      <c r="D65" s="368">
        <v>201</v>
      </c>
      <c r="E65" s="449"/>
      <c r="F65" s="456"/>
      <c r="G65" s="457"/>
      <c r="H65" s="458"/>
      <c r="I65" s="463"/>
      <c r="J65" s="457"/>
      <c r="K65" s="464"/>
    </row>
  </sheetData>
  <mergeCells count="57">
    <mergeCell ref="F55:H55"/>
    <mergeCell ref="F56:H57"/>
    <mergeCell ref="I56:K57"/>
    <mergeCell ref="A2:A3"/>
    <mergeCell ref="B2:B3"/>
    <mergeCell ref="F2:G3"/>
    <mergeCell ref="H2:H3"/>
    <mergeCell ref="F37:H38"/>
    <mergeCell ref="I37:K38"/>
    <mergeCell ref="F39:F54"/>
    <mergeCell ref="G39:G43"/>
    <mergeCell ref="K39:K43"/>
    <mergeCell ref="G51:H51"/>
    <mergeCell ref="G52:H52"/>
    <mergeCell ref="G53:H53"/>
    <mergeCell ref="G54:H54"/>
    <mergeCell ref="A63:A65"/>
    <mergeCell ref="E63:E65"/>
    <mergeCell ref="F63:H65"/>
    <mergeCell ref="I63:K65"/>
    <mergeCell ref="A43:B43"/>
    <mergeCell ref="A44:A46"/>
    <mergeCell ref="E44:E46"/>
    <mergeCell ref="G44:G47"/>
    <mergeCell ref="K44:K47"/>
    <mergeCell ref="A47:A54"/>
    <mergeCell ref="E47:E54"/>
    <mergeCell ref="G48:G49"/>
    <mergeCell ref="K48:K49"/>
    <mergeCell ref="G50:H50"/>
    <mergeCell ref="A55:A61"/>
    <mergeCell ref="E55:E61"/>
    <mergeCell ref="G29:G34"/>
    <mergeCell ref="K29:K34"/>
    <mergeCell ref="G35:H35"/>
    <mergeCell ref="E19:E42"/>
    <mergeCell ref="G25:H25"/>
    <mergeCell ref="G26:H26"/>
    <mergeCell ref="F27:F35"/>
    <mergeCell ref="G27:H27"/>
    <mergeCell ref="F36:I36"/>
    <mergeCell ref="A1:D1"/>
    <mergeCell ref="H1:K1"/>
    <mergeCell ref="C2:E2"/>
    <mergeCell ref="I2:K2"/>
    <mergeCell ref="A4:A18"/>
    <mergeCell ref="E4:E18"/>
    <mergeCell ref="F4:F26"/>
    <mergeCell ref="G4:G13"/>
    <mergeCell ref="K4:K13"/>
    <mergeCell ref="G14:H14"/>
    <mergeCell ref="G15:H15"/>
    <mergeCell ref="G16:G24"/>
    <mergeCell ref="K16:K24"/>
    <mergeCell ref="A19:A42"/>
    <mergeCell ref="K27:K28"/>
    <mergeCell ref="G28:H28"/>
  </mergeCells>
  <phoneticPr fontId="30"/>
  <pageMargins left="0.70866141732283472" right="0.31496062992125984" top="0.35433070866141736" bottom="0.15748031496062992" header="0.31496062992125984" footer="0.31496062992125984"/>
  <pageSetup paperSize="9" orientation="portrait" r:id="rId1"/>
  <headerFooter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N30" sqref="N30"/>
    </sheetView>
  </sheetViews>
  <sheetFormatPr defaultRowHeight="13.5"/>
  <cols>
    <col min="1" max="1" width="3.5" customWidth="1"/>
    <col min="2" max="2" width="5.375" customWidth="1"/>
    <col min="3" max="19" width="7.625" customWidth="1"/>
  </cols>
  <sheetData>
    <row r="1" spans="1:19" ht="18" customHeight="1">
      <c r="A1" s="501" t="s">
        <v>289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</row>
    <row r="2" spans="1:19" ht="18" customHeight="1">
      <c r="A2" s="502" t="s">
        <v>290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</row>
    <row r="3" spans="1:19" ht="18" customHeight="1">
      <c r="A3" s="491"/>
      <c r="B3" s="504" t="s">
        <v>291</v>
      </c>
      <c r="C3" s="301">
        <v>0</v>
      </c>
      <c r="D3" s="301">
        <v>1</v>
      </c>
      <c r="E3" s="301">
        <v>2</v>
      </c>
      <c r="F3" s="301">
        <v>3</v>
      </c>
      <c r="G3" s="301">
        <v>4</v>
      </c>
      <c r="H3" s="301">
        <v>5</v>
      </c>
      <c r="I3" s="301">
        <v>6</v>
      </c>
      <c r="J3" s="301">
        <v>7</v>
      </c>
      <c r="K3" s="301">
        <v>8</v>
      </c>
      <c r="L3" s="506">
        <v>9</v>
      </c>
      <c r="M3" s="506"/>
      <c r="N3" s="506"/>
      <c r="O3" s="506"/>
      <c r="P3" s="506"/>
      <c r="Q3" s="506"/>
      <c r="R3" s="507" t="s">
        <v>0</v>
      </c>
      <c r="S3" s="509" t="s">
        <v>292</v>
      </c>
    </row>
    <row r="4" spans="1:19" ht="18" customHeight="1">
      <c r="A4" s="493"/>
      <c r="B4" s="505"/>
      <c r="C4" s="302" t="s">
        <v>18</v>
      </c>
      <c r="D4" s="302" t="s">
        <v>19</v>
      </c>
      <c r="E4" s="302" t="s">
        <v>20</v>
      </c>
      <c r="F4" s="302" t="s">
        <v>21</v>
      </c>
      <c r="G4" s="302" t="s">
        <v>22</v>
      </c>
      <c r="H4" s="302" t="s">
        <v>23</v>
      </c>
      <c r="I4" s="302" t="s">
        <v>24</v>
      </c>
      <c r="J4" s="302" t="s">
        <v>25</v>
      </c>
      <c r="K4" s="302" t="s">
        <v>26</v>
      </c>
      <c r="L4" s="302" t="s">
        <v>27</v>
      </c>
      <c r="M4" s="302" t="s">
        <v>293</v>
      </c>
      <c r="N4" s="302" t="s">
        <v>294</v>
      </c>
      <c r="O4" s="302" t="s">
        <v>295</v>
      </c>
      <c r="P4" s="302" t="s">
        <v>296</v>
      </c>
      <c r="Q4" s="302" t="s">
        <v>297</v>
      </c>
      <c r="R4" s="508"/>
      <c r="S4" s="510"/>
    </row>
    <row r="5" spans="1:19" ht="18" customHeight="1">
      <c r="A5" s="491" t="s">
        <v>5</v>
      </c>
      <c r="B5" s="303" t="s">
        <v>298</v>
      </c>
      <c r="C5" s="304">
        <v>169</v>
      </c>
      <c r="D5" s="304">
        <v>176</v>
      </c>
      <c r="E5" s="304">
        <v>407</v>
      </c>
      <c r="F5" s="304">
        <v>703</v>
      </c>
      <c r="G5" s="304">
        <v>550</v>
      </c>
      <c r="H5" s="304">
        <v>402</v>
      </c>
      <c r="I5" s="304">
        <v>206</v>
      </c>
      <c r="J5" s="304">
        <v>389</v>
      </c>
      <c r="K5" s="304">
        <v>52</v>
      </c>
      <c r="L5" s="304">
        <v>400</v>
      </c>
      <c r="M5" s="304">
        <v>0</v>
      </c>
      <c r="N5" s="304">
        <v>576</v>
      </c>
      <c r="O5" s="304">
        <v>0</v>
      </c>
      <c r="P5" s="304">
        <v>18</v>
      </c>
      <c r="Q5" s="305">
        <v>0</v>
      </c>
      <c r="R5" s="305">
        <f>SUM(C5:Q5)</f>
        <v>4048</v>
      </c>
      <c r="S5" s="306"/>
    </row>
    <row r="6" spans="1:19" ht="18" customHeight="1">
      <c r="A6" s="492"/>
      <c r="B6" s="307" t="s">
        <v>299</v>
      </c>
      <c r="C6" s="308">
        <f>C5/R5</f>
        <v>4.1749011857707512E-2</v>
      </c>
      <c r="D6" s="308">
        <f>D5/R5</f>
        <v>4.3478260869565216E-2</v>
      </c>
      <c r="E6" s="308">
        <f>E5/R5</f>
        <v>0.10054347826086957</v>
      </c>
      <c r="F6" s="308">
        <f>F5/R5</f>
        <v>0.17366600790513834</v>
      </c>
      <c r="G6" s="308">
        <f>G5/R5</f>
        <v>0.1358695652173913</v>
      </c>
      <c r="H6" s="308">
        <f>H5/R5</f>
        <v>9.9308300395256913E-2</v>
      </c>
      <c r="I6" s="308">
        <f>I5/R5</f>
        <v>5.0889328063241104E-2</v>
      </c>
      <c r="J6" s="308">
        <f>J5/R5</f>
        <v>9.6096837944664032E-2</v>
      </c>
      <c r="K6" s="308">
        <f>K5/R5</f>
        <v>1.2845849802371542E-2</v>
      </c>
      <c r="L6" s="308">
        <f>L5/R5</f>
        <v>9.8814229249011856E-2</v>
      </c>
      <c r="M6" s="308"/>
      <c r="N6" s="308">
        <f>N5/R5</f>
        <v>0.14229249011857709</v>
      </c>
      <c r="O6" s="308"/>
      <c r="P6" s="308">
        <f>P5/R5</f>
        <v>4.4466403162055339E-3</v>
      </c>
      <c r="Q6" s="308"/>
      <c r="R6" s="309"/>
      <c r="S6" s="310"/>
    </row>
    <row r="7" spans="1:19" ht="18" customHeight="1">
      <c r="A7" s="492"/>
      <c r="B7" s="303" t="s">
        <v>83</v>
      </c>
      <c r="C7" s="305">
        <v>351860</v>
      </c>
      <c r="D7" s="305">
        <v>274904</v>
      </c>
      <c r="E7" s="305">
        <v>785666</v>
      </c>
      <c r="F7" s="305">
        <v>1310989</v>
      </c>
      <c r="G7" s="305">
        <v>1077345</v>
      </c>
      <c r="H7" s="305">
        <v>758640</v>
      </c>
      <c r="I7" s="305">
        <v>453069</v>
      </c>
      <c r="J7" s="305">
        <v>731559</v>
      </c>
      <c r="K7" s="305">
        <v>84040</v>
      </c>
      <c r="L7" s="305">
        <v>703636</v>
      </c>
      <c r="M7" s="305">
        <v>0</v>
      </c>
      <c r="N7" s="305">
        <v>804398</v>
      </c>
      <c r="O7" s="305">
        <v>0</v>
      </c>
      <c r="P7" s="305">
        <v>13094</v>
      </c>
      <c r="Q7" s="305">
        <v>0</v>
      </c>
      <c r="R7" s="305">
        <f>SUM(C7:Q7)</f>
        <v>7349200</v>
      </c>
      <c r="S7" s="306"/>
    </row>
    <row r="8" spans="1:19" ht="18" customHeight="1">
      <c r="A8" s="492"/>
      <c r="B8" s="311" t="s">
        <v>299</v>
      </c>
      <c r="C8" s="312">
        <f>C7/R7</f>
        <v>4.7877319980406029E-2</v>
      </c>
      <c r="D8" s="312">
        <f>D7/R7</f>
        <v>3.7405976160670547E-2</v>
      </c>
      <c r="E8" s="312">
        <f>E7/R7</f>
        <v>0.10690496924835356</v>
      </c>
      <c r="F8" s="312">
        <f>F7/R7</f>
        <v>0.17838526642355632</v>
      </c>
      <c r="G8" s="312">
        <f>G7/R7</f>
        <v>0.14659350677624775</v>
      </c>
      <c r="H8" s="312">
        <f>H7/R7</f>
        <v>0.10322756218363903</v>
      </c>
      <c r="I8" s="312">
        <f>I7/R7</f>
        <v>6.1648750884450008E-2</v>
      </c>
      <c r="J8" s="312">
        <f>J7/R7</f>
        <v>9.9542671311163122E-2</v>
      </c>
      <c r="K8" s="312">
        <f>K7/R7</f>
        <v>1.1435258259402383E-2</v>
      </c>
      <c r="L8" s="312">
        <f>L7/R7</f>
        <v>9.5743210145321944E-2</v>
      </c>
      <c r="M8" s="312"/>
      <c r="N8" s="312">
        <f>N7/R7</f>
        <v>0.10945381810265063</v>
      </c>
      <c r="O8" s="312"/>
      <c r="P8" s="312">
        <f>P7/R7</f>
        <v>1.7816905241386817E-3</v>
      </c>
      <c r="Q8" s="312"/>
      <c r="R8" s="313"/>
      <c r="S8" s="314"/>
    </row>
    <row r="9" spans="1:19" ht="18" customHeight="1">
      <c r="A9" s="493"/>
      <c r="B9" s="315" t="s">
        <v>300</v>
      </c>
      <c r="C9" s="316">
        <f t="shared" ref="C9:P9" si="0">C7/C5</f>
        <v>2082.0118343195268</v>
      </c>
      <c r="D9" s="316">
        <f t="shared" si="0"/>
        <v>1561.9545454545455</v>
      </c>
      <c r="E9" s="316">
        <f t="shared" si="0"/>
        <v>1930.3832923832924</v>
      </c>
      <c r="F9" s="316">
        <f t="shared" si="0"/>
        <v>1864.8492176386912</v>
      </c>
      <c r="G9" s="316">
        <f t="shared" si="0"/>
        <v>1958.8090909090909</v>
      </c>
      <c r="H9" s="316">
        <f t="shared" si="0"/>
        <v>1887.1641791044776</v>
      </c>
      <c r="I9" s="316">
        <f t="shared" si="0"/>
        <v>2199.3640776699031</v>
      </c>
      <c r="J9" s="316">
        <f t="shared" si="0"/>
        <v>1880.6143958868895</v>
      </c>
      <c r="K9" s="316">
        <f t="shared" si="0"/>
        <v>1616.1538461538462</v>
      </c>
      <c r="L9" s="316">
        <f t="shared" si="0"/>
        <v>1759.09</v>
      </c>
      <c r="M9" s="317"/>
      <c r="N9" s="317">
        <f t="shared" si="0"/>
        <v>1396.5243055555557</v>
      </c>
      <c r="O9" s="317"/>
      <c r="P9" s="317">
        <f t="shared" si="0"/>
        <v>727.44444444444446</v>
      </c>
      <c r="Q9" s="316"/>
      <c r="R9" s="316">
        <f>R7/R5</f>
        <v>1815.5138339920948</v>
      </c>
      <c r="S9" s="318"/>
    </row>
    <row r="10" spans="1:19" ht="18" customHeight="1">
      <c r="A10" s="494" t="s">
        <v>15</v>
      </c>
      <c r="B10" s="319" t="s">
        <v>298</v>
      </c>
      <c r="C10" s="320">
        <v>2</v>
      </c>
      <c r="D10" s="320">
        <v>0</v>
      </c>
      <c r="E10" s="320">
        <v>30</v>
      </c>
      <c r="F10" s="320">
        <v>4</v>
      </c>
      <c r="G10" s="320">
        <v>2</v>
      </c>
      <c r="H10" s="320">
        <v>2</v>
      </c>
      <c r="I10" s="320">
        <v>4</v>
      </c>
      <c r="J10" s="320">
        <v>1</v>
      </c>
      <c r="K10" s="320">
        <v>0</v>
      </c>
      <c r="L10" s="320">
        <v>0</v>
      </c>
      <c r="M10" s="320">
        <v>0</v>
      </c>
      <c r="N10" s="320">
        <v>0</v>
      </c>
      <c r="O10" s="320">
        <v>0</v>
      </c>
      <c r="P10" s="320">
        <v>0</v>
      </c>
      <c r="Q10" s="320">
        <v>0</v>
      </c>
      <c r="R10" s="320">
        <f>SUM(C10:Q10)</f>
        <v>45</v>
      </c>
      <c r="S10" s="320"/>
    </row>
    <row r="11" spans="1:19" ht="18" customHeight="1">
      <c r="A11" s="494"/>
      <c r="B11" s="321" t="s">
        <v>83</v>
      </c>
      <c r="C11" s="322">
        <v>5184</v>
      </c>
      <c r="D11" s="313">
        <v>0</v>
      </c>
      <c r="E11" s="313">
        <v>66677</v>
      </c>
      <c r="F11" s="313">
        <v>3900</v>
      </c>
      <c r="G11" s="313">
        <v>3676</v>
      </c>
      <c r="H11" s="313">
        <v>1900</v>
      </c>
      <c r="I11" s="313">
        <v>2958</v>
      </c>
      <c r="J11" s="313">
        <v>525</v>
      </c>
      <c r="K11" s="313">
        <v>0</v>
      </c>
      <c r="L11" s="313">
        <v>0</v>
      </c>
      <c r="M11" s="313">
        <v>0</v>
      </c>
      <c r="N11" s="313">
        <v>0</v>
      </c>
      <c r="O11" s="322">
        <v>0</v>
      </c>
      <c r="P11" s="322">
        <v>0</v>
      </c>
      <c r="Q11" s="323">
        <v>0</v>
      </c>
      <c r="R11" s="323">
        <f>SUM(C11:Q11)</f>
        <v>84820</v>
      </c>
      <c r="S11" s="323"/>
    </row>
    <row r="12" spans="1:19" ht="18" customHeight="1">
      <c r="A12" s="495"/>
      <c r="B12" s="324" t="s">
        <v>300</v>
      </c>
      <c r="C12" s="325">
        <f t="shared" ref="C12:R12" si="1">C11/C10</f>
        <v>2592</v>
      </c>
      <c r="D12" s="325"/>
      <c r="E12" s="325">
        <f t="shared" si="1"/>
        <v>2222.5666666666666</v>
      </c>
      <c r="F12" s="325">
        <f t="shared" si="1"/>
        <v>975</v>
      </c>
      <c r="G12" s="325">
        <f t="shared" si="1"/>
        <v>1838</v>
      </c>
      <c r="H12" s="325">
        <f t="shared" si="1"/>
        <v>950</v>
      </c>
      <c r="I12" s="325">
        <f t="shared" si="1"/>
        <v>739.5</v>
      </c>
      <c r="J12" s="325">
        <f t="shared" si="1"/>
        <v>525</v>
      </c>
      <c r="K12" s="325"/>
      <c r="L12" s="325"/>
      <c r="M12" s="325"/>
      <c r="N12" s="325"/>
      <c r="O12" s="325"/>
      <c r="P12" s="325"/>
      <c r="Q12" s="325"/>
      <c r="R12" s="325">
        <f t="shared" si="1"/>
        <v>1884.8888888888889</v>
      </c>
      <c r="S12" s="325"/>
    </row>
    <row r="13" spans="1:19" ht="18" customHeight="1">
      <c r="A13" s="491" t="s">
        <v>301</v>
      </c>
      <c r="B13" s="326" t="s">
        <v>298</v>
      </c>
      <c r="C13" s="305">
        <f>C5+C10</f>
        <v>171</v>
      </c>
      <c r="D13" s="305">
        <f t="shared" ref="D13:R13" si="2">D5+D10</f>
        <v>176</v>
      </c>
      <c r="E13" s="305">
        <f t="shared" si="2"/>
        <v>437</v>
      </c>
      <c r="F13" s="305">
        <f t="shared" si="2"/>
        <v>707</v>
      </c>
      <c r="G13" s="305">
        <f t="shared" si="2"/>
        <v>552</v>
      </c>
      <c r="H13" s="305">
        <f t="shared" si="2"/>
        <v>404</v>
      </c>
      <c r="I13" s="305">
        <f t="shared" si="2"/>
        <v>210</v>
      </c>
      <c r="J13" s="305">
        <f t="shared" si="2"/>
        <v>390</v>
      </c>
      <c r="K13" s="305">
        <f t="shared" si="2"/>
        <v>52</v>
      </c>
      <c r="L13" s="305">
        <f t="shared" si="2"/>
        <v>400</v>
      </c>
      <c r="M13" s="305">
        <f t="shared" si="2"/>
        <v>0</v>
      </c>
      <c r="N13" s="305">
        <f t="shared" si="2"/>
        <v>576</v>
      </c>
      <c r="O13" s="305">
        <f t="shared" si="2"/>
        <v>0</v>
      </c>
      <c r="P13" s="305">
        <f t="shared" si="2"/>
        <v>18</v>
      </c>
      <c r="Q13" s="305">
        <v>0</v>
      </c>
      <c r="R13" s="305">
        <f t="shared" si="2"/>
        <v>4093</v>
      </c>
      <c r="S13" s="327">
        <f>R13/R23</f>
        <v>0.75128487518355358</v>
      </c>
    </row>
    <row r="14" spans="1:19" ht="18" customHeight="1">
      <c r="A14" s="492"/>
      <c r="B14" s="307" t="s">
        <v>299</v>
      </c>
      <c r="C14" s="308">
        <f>C13/R13</f>
        <v>4.1778646469582216E-2</v>
      </c>
      <c r="D14" s="308">
        <f>D13/R13</f>
        <v>4.3000244319569995E-2</v>
      </c>
      <c r="E14" s="308">
        <f>E13/R13</f>
        <v>0.10676765208893232</v>
      </c>
      <c r="F14" s="308">
        <f>F13/R13</f>
        <v>0.17273393598827266</v>
      </c>
      <c r="G14" s="308">
        <f>G13/R13</f>
        <v>0.13486440263865135</v>
      </c>
      <c r="H14" s="308">
        <f>H13/R13</f>
        <v>9.8705106279012952E-2</v>
      </c>
      <c r="I14" s="308">
        <f>I13/R13</f>
        <v>5.130710969948693E-2</v>
      </c>
      <c r="J14" s="308">
        <f>J13/R13</f>
        <v>9.5284632299047156E-2</v>
      </c>
      <c r="K14" s="308">
        <f>K13/R13</f>
        <v>1.2704617639872955E-2</v>
      </c>
      <c r="L14" s="308">
        <f>L13/R13</f>
        <v>9.7727827999022715E-2</v>
      </c>
      <c r="M14" s="308"/>
      <c r="N14" s="308">
        <f>N13/R13</f>
        <v>0.14072807231859272</v>
      </c>
      <c r="O14" s="308"/>
      <c r="P14" s="308">
        <f>P13/R13</f>
        <v>4.3977522599560224E-3</v>
      </c>
      <c r="Q14" s="308"/>
      <c r="R14" s="309"/>
      <c r="S14" s="308"/>
    </row>
    <row r="15" spans="1:19" ht="18" customHeight="1">
      <c r="A15" s="492"/>
      <c r="B15" s="303" t="s">
        <v>83</v>
      </c>
      <c r="C15" s="305">
        <f>C7+C11</f>
        <v>357044</v>
      </c>
      <c r="D15" s="305">
        <f t="shared" ref="D15:P15" si="3">D7+D11</f>
        <v>274904</v>
      </c>
      <c r="E15" s="305">
        <f t="shared" si="3"/>
        <v>852343</v>
      </c>
      <c r="F15" s="305">
        <f t="shared" si="3"/>
        <v>1314889</v>
      </c>
      <c r="G15" s="305">
        <f t="shared" si="3"/>
        <v>1081021</v>
      </c>
      <c r="H15" s="305">
        <f t="shared" si="3"/>
        <v>760540</v>
      </c>
      <c r="I15" s="305">
        <f t="shared" si="3"/>
        <v>456027</v>
      </c>
      <c r="J15" s="305">
        <f t="shared" si="3"/>
        <v>732084</v>
      </c>
      <c r="K15" s="305">
        <f t="shared" si="3"/>
        <v>84040</v>
      </c>
      <c r="L15" s="305">
        <f t="shared" si="3"/>
        <v>703636</v>
      </c>
      <c r="M15" s="305">
        <f t="shared" si="3"/>
        <v>0</v>
      </c>
      <c r="N15" s="305">
        <f t="shared" si="3"/>
        <v>804398</v>
      </c>
      <c r="O15" s="305">
        <f t="shared" si="3"/>
        <v>0</v>
      </c>
      <c r="P15" s="305">
        <f t="shared" si="3"/>
        <v>13094</v>
      </c>
      <c r="Q15" s="305">
        <f>Q7+Q11</f>
        <v>0</v>
      </c>
      <c r="R15" s="305">
        <f>R7+R11</f>
        <v>7434020</v>
      </c>
      <c r="S15" s="327">
        <f>R15/R25</f>
        <v>0.76901273884691435</v>
      </c>
    </row>
    <row r="16" spans="1:19" ht="18" customHeight="1">
      <c r="A16" s="492"/>
      <c r="B16" s="311" t="s">
        <v>299</v>
      </c>
      <c r="C16" s="312">
        <f>C15/R15</f>
        <v>4.8028388408963119E-2</v>
      </c>
      <c r="D16" s="312">
        <f>D15/R15</f>
        <v>3.6979184882472739E-2</v>
      </c>
      <c r="E16" s="312">
        <f>E15/R15</f>
        <v>0.11465438618674688</v>
      </c>
      <c r="F16" s="312">
        <f>F15/R15</f>
        <v>0.17687455777627717</v>
      </c>
      <c r="G16" s="312">
        <f>G15/R15</f>
        <v>0.14541540108850931</v>
      </c>
      <c r="H16" s="312">
        <f>H15/R15</f>
        <v>0.10230534757775739</v>
      </c>
      <c r="I16" s="312">
        <f>I15/R15</f>
        <v>6.134325708028765E-2</v>
      </c>
      <c r="J16" s="312">
        <f>J15/R15</f>
        <v>9.8477539742965442E-2</v>
      </c>
      <c r="K16" s="312">
        <f>K15/R15</f>
        <v>1.1304785297860376E-2</v>
      </c>
      <c r="L16" s="312">
        <f>L15/R15</f>
        <v>9.4650808041947698E-2</v>
      </c>
      <c r="M16" s="312"/>
      <c r="N16" s="312">
        <f>N15/R15</f>
        <v>0.10820498196130761</v>
      </c>
      <c r="O16" s="312"/>
      <c r="P16" s="312">
        <f>P15/R15</f>
        <v>1.7613619549046143E-3</v>
      </c>
      <c r="Q16" s="312"/>
      <c r="R16" s="313"/>
      <c r="S16" s="313"/>
    </row>
    <row r="17" spans="1:19" ht="18" customHeight="1" thickBot="1">
      <c r="A17" s="492"/>
      <c r="B17" s="328" t="s">
        <v>300</v>
      </c>
      <c r="C17" s="329">
        <f>C15/C13</f>
        <v>2087.9766081871344</v>
      </c>
      <c r="D17" s="329">
        <f t="shared" ref="D17:L17" si="4">D15/D13</f>
        <v>1561.9545454545455</v>
      </c>
      <c r="E17" s="329">
        <f t="shared" si="4"/>
        <v>1950.4416475972539</v>
      </c>
      <c r="F17" s="329">
        <f t="shared" si="4"/>
        <v>1859.8147100424328</v>
      </c>
      <c r="G17" s="329">
        <f t="shared" si="4"/>
        <v>1958.3713768115942</v>
      </c>
      <c r="H17" s="329">
        <f t="shared" si="4"/>
        <v>1882.5247524752476</v>
      </c>
      <c r="I17" s="329">
        <f t="shared" si="4"/>
        <v>2171.5571428571429</v>
      </c>
      <c r="J17" s="329">
        <f t="shared" si="4"/>
        <v>1877.1384615384616</v>
      </c>
      <c r="K17" s="329">
        <f t="shared" si="4"/>
        <v>1616.1538461538462</v>
      </c>
      <c r="L17" s="329">
        <f t="shared" si="4"/>
        <v>1759.09</v>
      </c>
      <c r="M17" s="329"/>
      <c r="N17" s="329">
        <f>N15/N13</f>
        <v>1396.5243055555557</v>
      </c>
      <c r="O17" s="329"/>
      <c r="P17" s="329">
        <f>P15/P13</f>
        <v>727.44444444444446</v>
      </c>
      <c r="Q17" s="329"/>
      <c r="R17" s="325">
        <f>R15/R13</f>
        <v>1816.2765697532373</v>
      </c>
      <c r="S17" s="330"/>
    </row>
    <row r="18" spans="1:19" ht="18" customHeight="1" thickTop="1">
      <c r="A18" s="496" t="s">
        <v>16</v>
      </c>
      <c r="B18" s="331" t="s">
        <v>298</v>
      </c>
      <c r="C18" s="322">
        <v>18</v>
      </c>
      <c r="D18" s="322">
        <v>5</v>
      </c>
      <c r="E18" s="322">
        <v>42</v>
      </c>
      <c r="F18" s="322">
        <v>82</v>
      </c>
      <c r="G18" s="322">
        <v>119</v>
      </c>
      <c r="H18" s="322">
        <v>49</v>
      </c>
      <c r="I18" s="322">
        <v>30</v>
      </c>
      <c r="J18" s="322">
        <v>81</v>
      </c>
      <c r="K18" s="322">
        <v>35</v>
      </c>
      <c r="L18" s="322">
        <v>300</v>
      </c>
      <c r="M18" s="322">
        <v>506</v>
      </c>
      <c r="N18" s="322">
        <v>0</v>
      </c>
      <c r="O18" s="322">
        <v>12</v>
      </c>
      <c r="P18" s="322">
        <v>6</v>
      </c>
      <c r="Q18" s="322">
        <v>70</v>
      </c>
      <c r="R18" s="332">
        <f>SUM(C18:Q18)</f>
        <v>1355</v>
      </c>
      <c r="S18" s="333">
        <f>R18/R23</f>
        <v>0.24871512481644639</v>
      </c>
    </row>
    <row r="19" spans="1:19" ht="18" customHeight="1">
      <c r="A19" s="492"/>
      <c r="B19" s="307" t="s">
        <v>299</v>
      </c>
      <c r="C19" s="308">
        <f>C18/R18</f>
        <v>1.3284132841328414E-2</v>
      </c>
      <c r="D19" s="308">
        <f>D18/R18</f>
        <v>3.6900369003690036E-3</v>
      </c>
      <c r="E19" s="308">
        <f>E18/R18</f>
        <v>3.0996309963099631E-2</v>
      </c>
      <c r="F19" s="308">
        <f>F18/R18</f>
        <v>6.051660516605166E-2</v>
      </c>
      <c r="G19" s="308">
        <f>G18/R18</f>
        <v>8.7822878228782292E-2</v>
      </c>
      <c r="H19" s="308">
        <f>H18/R18</f>
        <v>3.6162361623616239E-2</v>
      </c>
      <c r="I19" s="308">
        <f>I18/R18</f>
        <v>2.2140221402214021E-2</v>
      </c>
      <c r="J19" s="308">
        <f>J18/R18</f>
        <v>5.9778597785977862E-2</v>
      </c>
      <c r="K19" s="308">
        <f>K18/R18</f>
        <v>2.5830258302583026E-2</v>
      </c>
      <c r="L19" s="308">
        <f>L18/R18</f>
        <v>0.22140221402214022</v>
      </c>
      <c r="M19" s="308">
        <f>M18/R18</f>
        <v>0.37343173431734317</v>
      </c>
      <c r="N19" s="308"/>
      <c r="O19" s="308">
        <f>O18/R18</f>
        <v>8.8560885608856086E-3</v>
      </c>
      <c r="P19" s="308">
        <f>P18/R18</f>
        <v>4.4280442804428043E-3</v>
      </c>
      <c r="Q19" s="308">
        <f>Q18/R18</f>
        <v>5.1660516605166053E-2</v>
      </c>
      <c r="R19" s="309"/>
      <c r="S19" s="308"/>
    </row>
    <row r="20" spans="1:19" ht="18" customHeight="1">
      <c r="A20" s="492"/>
      <c r="B20" s="303" t="s">
        <v>83</v>
      </c>
      <c r="C20" s="313">
        <v>37220</v>
      </c>
      <c r="D20" s="313">
        <v>6680</v>
      </c>
      <c r="E20" s="313">
        <v>73506</v>
      </c>
      <c r="F20" s="313">
        <v>179273</v>
      </c>
      <c r="G20" s="313">
        <v>242240</v>
      </c>
      <c r="H20" s="313">
        <v>118660</v>
      </c>
      <c r="I20" s="313">
        <v>79400</v>
      </c>
      <c r="J20" s="313">
        <v>172201</v>
      </c>
      <c r="K20" s="313">
        <v>77710</v>
      </c>
      <c r="L20" s="313">
        <v>426442</v>
      </c>
      <c r="M20" s="313">
        <v>646180</v>
      </c>
      <c r="N20" s="313">
        <v>0</v>
      </c>
      <c r="O20" s="313">
        <v>7480</v>
      </c>
      <c r="P20" s="313">
        <v>10354</v>
      </c>
      <c r="Q20" s="313">
        <v>155600</v>
      </c>
      <c r="R20" s="305">
        <f>SUM(C20:Q20)</f>
        <v>2232946</v>
      </c>
      <c r="S20" s="327">
        <f>R20/R25</f>
        <v>0.23098726115308568</v>
      </c>
    </row>
    <row r="21" spans="1:19" ht="18" customHeight="1">
      <c r="A21" s="492"/>
      <c r="B21" s="321" t="s">
        <v>299</v>
      </c>
      <c r="C21" s="312">
        <f>C20/R20</f>
        <v>1.6668562517857574E-2</v>
      </c>
      <c r="D21" s="312">
        <f>D20/R20</f>
        <v>2.9915636114800806E-3</v>
      </c>
      <c r="E21" s="312">
        <f>E20/R20</f>
        <v>3.2918843536744728E-2</v>
      </c>
      <c r="F21" s="312">
        <f>F20/R20</f>
        <v>8.0285416664800671E-2</v>
      </c>
      <c r="G21" s="312">
        <f>G20/R20</f>
        <v>0.10848448641391238</v>
      </c>
      <c r="H21" s="312">
        <f>H20/R20</f>
        <v>5.3140559601530891E-2</v>
      </c>
      <c r="I21" s="312">
        <f>I20/R20</f>
        <v>3.5558405801125507E-2</v>
      </c>
      <c r="J21" s="312">
        <f>J20/R20</f>
        <v>7.711830021863493E-2</v>
      </c>
      <c r="K21" s="312">
        <f>K20/R20</f>
        <v>3.4801558120975608E-2</v>
      </c>
      <c r="L21" s="312">
        <f>L20/R20</f>
        <v>0.19097730083933959</v>
      </c>
      <c r="M21" s="312">
        <f>M20/R20</f>
        <v>0.28938451713565844</v>
      </c>
      <c r="N21" s="312"/>
      <c r="O21" s="312">
        <f>O20/R20</f>
        <v>3.3498347026752998E-3</v>
      </c>
      <c r="P21" s="312">
        <f>P20/R20</f>
        <v>4.6369235977941252E-3</v>
      </c>
      <c r="Q21" s="312">
        <f>Q20/R20</f>
        <v>6.9683727237470142E-2</v>
      </c>
      <c r="R21" s="320"/>
      <c r="S21" s="312"/>
    </row>
    <row r="22" spans="1:19" ht="18" customHeight="1" thickBot="1">
      <c r="A22" s="497"/>
      <c r="B22" s="334" t="s">
        <v>300</v>
      </c>
      <c r="C22" s="335">
        <f>C20/C18</f>
        <v>2067.7777777777778</v>
      </c>
      <c r="D22" s="335">
        <f t="shared" ref="D22:Q22" si="5">D20/D18</f>
        <v>1336</v>
      </c>
      <c r="E22" s="335">
        <f t="shared" si="5"/>
        <v>1750.1428571428571</v>
      </c>
      <c r="F22" s="335">
        <f t="shared" si="5"/>
        <v>2186.2560975609758</v>
      </c>
      <c r="G22" s="335">
        <f t="shared" si="5"/>
        <v>2035.6302521008404</v>
      </c>
      <c r="H22" s="335">
        <f t="shared" si="5"/>
        <v>2421.6326530612246</v>
      </c>
      <c r="I22" s="335">
        <f t="shared" si="5"/>
        <v>2646.6666666666665</v>
      </c>
      <c r="J22" s="335">
        <f t="shared" si="5"/>
        <v>2125.9382716049381</v>
      </c>
      <c r="K22" s="335">
        <f t="shared" si="5"/>
        <v>2220.2857142857142</v>
      </c>
      <c r="L22" s="335">
        <f t="shared" si="5"/>
        <v>1421.4733333333334</v>
      </c>
      <c r="M22" s="335">
        <f t="shared" si="5"/>
        <v>1277.0355731225297</v>
      </c>
      <c r="N22" s="335"/>
      <c r="O22" s="335">
        <f t="shared" si="5"/>
        <v>623.33333333333337</v>
      </c>
      <c r="P22" s="335">
        <f t="shared" si="5"/>
        <v>1725.6666666666667</v>
      </c>
      <c r="Q22" s="335">
        <f t="shared" si="5"/>
        <v>2222.8571428571427</v>
      </c>
      <c r="R22" s="335">
        <f>R20/R18</f>
        <v>1647.930627306273</v>
      </c>
      <c r="S22" s="336"/>
    </row>
    <row r="23" spans="1:19" ht="18" customHeight="1" thickTop="1">
      <c r="A23" s="498" t="s">
        <v>302</v>
      </c>
      <c r="B23" s="319" t="s">
        <v>298</v>
      </c>
      <c r="C23" s="323">
        <f>C13+C18</f>
        <v>189</v>
      </c>
      <c r="D23" s="323">
        <f t="shared" ref="D23:R23" si="6">D13+D18</f>
        <v>181</v>
      </c>
      <c r="E23" s="323">
        <f t="shared" si="6"/>
        <v>479</v>
      </c>
      <c r="F23" s="323">
        <f t="shared" si="6"/>
        <v>789</v>
      </c>
      <c r="G23" s="323">
        <f t="shared" si="6"/>
        <v>671</v>
      </c>
      <c r="H23" s="323">
        <f t="shared" si="6"/>
        <v>453</v>
      </c>
      <c r="I23" s="323">
        <f t="shared" si="6"/>
        <v>240</v>
      </c>
      <c r="J23" s="323">
        <f t="shared" si="6"/>
        <v>471</v>
      </c>
      <c r="K23" s="323">
        <f t="shared" si="6"/>
        <v>87</v>
      </c>
      <c r="L23" s="323">
        <f t="shared" si="6"/>
        <v>700</v>
      </c>
      <c r="M23" s="323">
        <f t="shared" si="6"/>
        <v>506</v>
      </c>
      <c r="N23" s="323">
        <f t="shared" si="6"/>
        <v>576</v>
      </c>
      <c r="O23" s="323">
        <f t="shared" si="6"/>
        <v>12</v>
      </c>
      <c r="P23" s="323">
        <f t="shared" si="6"/>
        <v>24</v>
      </c>
      <c r="Q23" s="323">
        <f t="shared" si="6"/>
        <v>70</v>
      </c>
      <c r="R23" s="337">
        <f t="shared" si="6"/>
        <v>5448</v>
      </c>
      <c r="S23" s="338"/>
    </row>
    <row r="24" spans="1:19" ht="18" customHeight="1">
      <c r="A24" s="498"/>
      <c r="B24" s="307" t="s">
        <v>299</v>
      </c>
      <c r="C24" s="308">
        <f>C23/R23</f>
        <v>3.4691629955947136E-2</v>
      </c>
      <c r="D24" s="308">
        <f>D23/R23</f>
        <v>3.3223201174743026E-2</v>
      </c>
      <c r="E24" s="308">
        <f>E23/R23</f>
        <v>8.7922173274596185E-2</v>
      </c>
      <c r="F24" s="308">
        <f>F23/R23</f>
        <v>0.14482378854625549</v>
      </c>
      <c r="G24" s="308">
        <f>G23/R23</f>
        <v>0.12316446402349486</v>
      </c>
      <c r="H24" s="308">
        <f>H23/R23</f>
        <v>8.3149779735682813E-2</v>
      </c>
      <c r="I24" s="308">
        <f>I23/R23</f>
        <v>4.405286343612335E-2</v>
      </c>
      <c r="J24" s="308">
        <f>J23/R23</f>
        <v>8.6453744493392076E-2</v>
      </c>
      <c r="K24" s="308">
        <f>K23/R23</f>
        <v>1.5969162995594713E-2</v>
      </c>
      <c r="L24" s="308">
        <f>L23/R23</f>
        <v>0.12848751835535976</v>
      </c>
      <c r="M24" s="308">
        <f>M23/R23</f>
        <v>9.2878120411160059E-2</v>
      </c>
      <c r="N24" s="308">
        <f>N23/R23</f>
        <v>0.10572687224669604</v>
      </c>
      <c r="O24" s="308">
        <f>O23/R23</f>
        <v>2.2026431718061676E-3</v>
      </c>
      <c r="P24" s="308">
        <f>P23/R23</f>
        <v>4.4052863436123352E-3</v>
      </c>
      <c r="Q24" s="308">
        <f>Q23/R23</f>
        <v>1.2848751835535976E-2</v>
      </c>
      <c r="R24" s="309"/>
      <c r="S24" s="339"/>
    </row>
    <row r="25" spans="1:19" ht="18" customHeight="1">
      <c r="A25" s="498"/>
      <c r="B25" s="303" t="s">
        <v>83</v>
      </c>
      <c r="C25" s="305">
        <v>37220</v>
      </c>
      <c r="D25" s="305">
        <v>6680</v>
      </c>
      <c r="E25" s="305">
        <v>73506</v>
      </c>
      <c r="F25" s="305">
        <v>179273</v>
      </c>
      <c r="G25" s="305">
        <v>242240</v>
      </c>
      <c r="H25" s="305">
        <v>118660</v>
      </c>
      <c r="I25" s="305">
        <v>79400</v>
      </c>
      <c r="J25" s="305">
        <v>172201</v>
      </c>
      <c r="K25" s="305">
        <v>77710</v>
      </c>
      <c r="L25" s="305">
        <v>426442</v>
      </c>
      <c r="M25" s="305">
        <v>646180</v>
      </c>
      <c r="N25" s="305">
        <v>0</v>
      </c>
      <c r="O25" s="305">
        <v>7480</v>
      </c>
      <c r="P25" s="305">
        <v>10354</v>
      </c>
      <c r="Q25" s="305">
        <v>155600</v>
      </c>
      <c r="R25" s="340">
        <f t="shared" ref="R25" si="7">R15+R20</f>
        <v>9666966</v>
      </c>
      <c r="S25" s="341"/>
    </row>
    <row r="26" spans="1:19" ht="18" customHeight="1">
      <c r="A26" s="498"/>
      <c r="B26" s="311" t="s">
        <v>299</v>
      </c>
      <c r="C26" s="312">
        <f>C25/R25</f>
        <v>3.8502256033589029E-3</v>
      </c>
      <c r="D26" s="312">
        <f>D25/R25</f>
        <v>6.9101308518101749E-4</v>
      </c>
      <c r="E26" s="312">
        <f>E25/R25</f>
        <v>7.6038335088796215E-3</v>
      </c>
      <c r="F26" s="312">
        <f>F25/R25</f>
        <v>1.8544908505936611E-2</v>
      </c>
      <c r="G26" s="312">
        <f>G25/R25</f>
        <v>2.5058534394348755E-2</v>
      </c>
      <c r="H26" s="312">
        <f>H25/R25</f>
        <v>1.2274792318499931E-2</v>
      </c>
      <c r="I26" s="312">
        <f>I25/R25</f>
        <v>8.2135387669719749E-3</v>
      </c>
      <c r="J26" s="312">
        <f>J25/R25</f>
        <v>1.7813344952283892E-2</v>
      </c>
      <c r="K26" s="312">
        <f>K25/R25</f>
        <v>8.0387165942240827E-3</v>
      </c>
      <c r="L26" s="312">
        <f>L25/R25</f>
        <v>4.4113323663287941E-2</v>
      </c>
      <c r="M26" s="312">
        <f>M25/R25</f>
        <v>6.6844137033273937E-2</v>
      </c>
      <c r="N26" s="312">
        <f>N25/R25</f>
        <v>0</v>
      </c>
      <c r="O26" s="312">
        <f>O25/R25</f>
        <v>7.7376914328652858E-4</v>
      </c>
      <c r="P26" s="312">
        <f>P25/R25</f>
        <v>1.0710702820305772E-3</v>
      </c>
      <c r="Q26" s="312">
        <f>Q25/R25</f>
        <v>1.6096053301521904E-2</v>
      </c>
      <c r="R26" s="322"/>
      <c r="S26" s="342"/>
    </row>
    <row r="27" spans="1:19" ht="18" customHeight="1">
      <c r="A27" s="499"/>
      <c r="B27" s="343" t="s">
        <v>300</v>
      </c>
      <c r="C27" s="316">
        <f>C25/C23</f>
        <v>196.93121693121694</v>
      </c>
      <c r="D27" s="316">
        <f t="shared" ref="D27:M27" si="8">D25/D23</f>
        <v>36.906077348066297</v>
      </c>
      <c r="E27" s="316">
        <f t="shared" si="8"/>
        <v>153.45720250521921</v>
      </c>
      <c r="F27" s="316">
        <f t="shared" si="8"/>
        <v>227.21546261089986</v>
      </c>
      <c r="G27" s="316">
        <f t="shared" si="8"/>
        <v>361.01341281669153</v>
      </c>
      <c r="H27" s="316">
        <f t="shared" si="8"/>
        <v>261.94260485651216</v>
      </c>
      <c r="I27" s="316">
        <f t="shared" si="8"/>
        <v>330.83333333333331</v>
      </c>
      <c r="J27" s="316">
        <f t="shared" si="8"/>
        <v>365.60721868365181</v>
      </c>
      <c r="K27" s="316">
        <f t="shared" si="8"/>
        <v>893.21839080459768</v>
      </c>
      <c r="L27" s="316">
        <f t="shared" si="8"/>
        <v>609.20285714285717</v>
      </c>
      <c r="M27" s="316">
        <f t="shared" si="8"/>
        <v>1277.0355731225297</v>
      </c>
      <c r="N27" s="316">
        <f>N25/N23</f>
        <v>0</v>
      </c>
      <c r="O27" s="316">
        <f>O25/O23</f>
        <v>623.33333333333337</v>
      </c>
      <c r="P27" s="316">
        <f>P25/P23</f>
        <v>431.41666666666669</v>
      </c>
      <c r="Q27" s="316">
        <f>Q25/Q23</f>
        <v>2222.8571428571427</v>
      </c>
      <c r="R27" s="344">
        <f>R25/R23</f>
        <v>1774.4063876651983</v>
      </c>
      <c r="S27" s="345"/>
    </row>
    <row r="28" spans="1:19">
      <c r="A28" s="346"/>
      <c r="B28" s="500" t="s">
        <v>303</v>
      </c>
      <c r="C28" s="500"/>
      <c r="D28" s="500"/>
      <c r="E28" s="347"/>
      <c r="F28" s="347"/>
      <c r="G28" s="347"/>
      <c r="H28" s="347"/>
      <c r="I28" s="347"/>
      <c r="J28" s="347"/>
      <c r="K28" s="347"/>
      <c r="L28" s="347"/>
      <c r="M28" s="347"/>
      <c r="N28" s="348"/>
      <c r="O28" s="348"/>
      <c r="P28" s="348"/>
      <c r="Q28" s="348"/>
      <c r="R28" s="349"/>
      <c r="S28" s="350"/>
    </row>
    <row r="29" spans="1:19">
      <c r="A29" s="351"/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4"/>
      <c r="O29" s="355"/>
      <c r="P29" s="355"/>
      <c r="Q29" s="355"/>
      <c r="R29" s="355"/>
      <c r="S29" s="355"/>
    </row>
    <row r="30" spans="1:19">
      <c r="A30" s="351"/>
      <c r="B30" s="352"/>
      <c r="C30" s="353"/>
      <c r="D30" s="356"/>
      <c r="E30" s="356"/>
      <c r="F30" s="357"/>
      <c r="G30" s="353"/>
      <c r="H30" s="353"/>
      <c r="I30" s="353"/>
      <c r="J30" s="353"/>
      <c r="K30" s="353"/>
      <c r="L30" s="353"/>
      <c r="M30" s="353"/>
      <c r="N30" s="353"/>
      <c r="O30" s="489" t="s">
        <v>144</v>
      </c>
      <c r="P30" s="489"/>
      <c r="Q30" s="489"/>
      <c r="R30" s="490" t="s">
        <v>304</v>
      </c>
      <c r="S30" s="490"/>
    </row>
    <row r="31" spans="1:19">
      <c r="A31" s="351"/>
      <c r="B31" s="352"/>
      <c r="C31" s="353"/>
      <c r="D31" s="356"/>
      <c r="E31" s="356"/>
      <c r="F31" s="357"/>
      <c r="G31" s="353"/>
      <c r="H31" s="353"/>
      <c r="I31" s="353"/>
      <c r="J31" s="353"/>
      <c r="K31" s="353"/>
      <c r="L31" s="353"/>
      <c r="M31" s="353"/>
      <c r="N31" s="353"/>
      <c r="O31" s="358"/>
      <c r="P31" s="359" t="s">
        <v>298</v>
      </c>
      <c r="Q31" s="359" t="s">
        <v>83</v>
      </c>
      <c r="R31" s="359" t="s">
        <v>298</v>
      </c>
      <c r="S31" s="359" t="s">
        <v>83</v>
      </c>
    </row>
    <row r="32" spans="1:19">
      <c r="A32" s="351"/>
      <c r="B32" s="352"/>
      <c r="C32" s="353"/>
      <c r="D32" s="356"/>
      <c r="E32" s="356"/>
      <c r="F32" s="357"/>
      <c r="G32" s="353"/>
      <c r="H32" s="353"/>
      <c r="I32" s="353"/>
      <c r="J32" s="353"/>
      <c r="K32" s="353"/>
      <c r="L32" s="353"/>
      <c r="M32" s="353"/>
      <c r="N32" s="353"/>
      <c r="O32" s="359" t="s">
        <v>5</v>
      </c>
      <c r="P32" s="359">
        <v>541</v>
      </c>
      <c r="Q32" s="360">
        <v>772748</v>
      </c>
      <c r="R32" s="361">
        <f>P32/R13</f>
        <v>0.13217688736867822</v>
      </c>
      <c r="S32" s="361">
        <f>Q32/R15</f>
        <v>0.10394752771717052</v>
      </c>
    </row>
    <row r="33" spans="1:19">
      <c r="A33" s="351"/>
      <c r="B33" s="352"/>
      <c r="C33" s="353"/>
      <c r="D33" s="356"/>
      <c r="E33" s="356"/>
      <c r="F33" s="357"/>
      <c r="G33" s="353"/>
      <c r="H33" s="353"/>
      <c r="I33" s="353"/>
      <c r="J33" s="353"/>
      <c r="K33" s="353"/>
      <c r="L33" s="353"/>
      <c r="M33" s="353"/>
      <c r="N33" s="353"/>
      <c r="O33" s="359" t="s">
        <v>16</v>
      </c>
      <c r="P33" s="359">
        <v>1614</v>
      </c>
      <c r="Q33" s="360">
        <v>2310674</v>
      </c>
      <c r="R33" s="361">
        <f>P33/R18</f>
        <v>1.1911439114391145</v>
      </c>
      <c r="S33" s="361">
        <f>Q33/R20</f>
        <v>1.0348096192205276</v>
      </c>
    </row>
    <row r="34" spans="1:19">
      <c r="A34" s="351"/>
      <c r="B34" s="352"/>
      <c r="C34" s="353"/>
      <c r="D34" s="356"/>
      <c r="E34" s="356"/>
      <c r="F34" s="357"/>
      <c r="G34" s="353"/>
      <c r="H34" s="353"/>
      <c r="I34" s="353"/>
      <c r="J34" s="353"/>
      <c r="K34" s="353"/>
      <c r="L34" s="353"/>
      <c r="M34" s="353"/>
      <c r="N34" s="353"/>
      <c r="O34" s="359" t="s">
        <v>305</v>
      </c>
      <c r="P34" s="359">
        <f>SUM(P32,P33)</f>
        <v>2155</v>
      </c>
      <c r="Q34" s="362">
        <f>SUM(Q32,Q33)</f>
        <v>3083422</v>
      </c>
      <c r="R34" s="361">
        <f>P34/R23</f>
        <v>0.39555800293685756</v>
      </c>
      <c r="S34" s="361">
        <f>Q34/R25</f>
        <v>0.31896481274476396</v>
      </c>
    </row>
  </sheetData>
  <mergeCells count="15">
    <mergeCell ref="A1:S1"/>
    <mergeCell ref="A2:S2"/>
    <mergeCell ref="A3:A4"/>
    <mergeCell ref="B3:B4"/>
    <mergeCell ref="L3:Q3"/>
    <mergeCell ref="R3:R4"/>
    <mergeCell ref="S3:S4"/>
    <mergeCell ref="O30:Q30"/>
    <mergeCell ref="R30:S30"/>
    <mergeCell ref="A5:A9"/>
    <mergeCell ref="A10:A12"/>
    <mergeCell ref="A13:A17"/>
    <mergeCell ref="A18:A22"/>
    <mergeCell ref="A23:A27"/>
    <mergeCell ref="B28:D28"/>
  </mergeCells>
  <phoneticPr fontId="1"/>
  <pageMargins left="0.51181102362204722" right="0.31496062992125984" top="0.47244094488188981" bottom="0.35433070866141736" header="0.31496062992125984" footer="0.31496062992125984"/>
  <pageSetup paperSize="9" orientation="landscape" r:id="rId1"/>
  <headerFooter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P1①②</vt:lpstr>
      <vt:lpstr>P2③～⑨</vt:lpstr>
      <vt:lpstr>P3　⑩過去5年推移</vt:lpstr>
      <vt:lpstr>P4　⑪蔵書冊数</vt:lpstr>
      <vt:lpstr>P5　排架区分別</vt:lpstr>
      <vt:lpstr>P6　購入冊数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小諸図書館002</cp:lastModifiedBy>
  <cp:lastPrinted>2019-04-17T07:22:32Z</cp:lastPrinted>
  <dcterms:created xsi:type="dcterms:W3CDTF">2010-06-03T01:39:35Z</dcterms:created>
  <dcterms:modified xsi:type="dcterms:W3CDTF">2020-03-06T06:34:15Z</dcterms:modified>
</cp:coreProperties>
</file>