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532\Desktop\新しいフォルダー\アップロード\"/>
    </mc:Choice>
  </mc:AlternateContent>
  <bookViews>
    <workbookView xWindow="-120" yWindow="-120" windowWidth="29040" windowHeight="15720"/>
  </bookViews>
  <sheets>
    <sheet name="付加価値額の試算" sheetId="2" r:id="rId1"/>
    <sheet name="農業経営の現状と今後の販売計画" sheetId="6" r:id="rId2"/>
    <sheet name="雑収入明細" sheetId="8" r:id="rId3"/>
  </sheets>
  <definedNames>
    <definedName name="_xlnm.Print_Area" localSheetId="2">雑収入明細!$A$1:$P$22</definedName>
    <definedName name="_xlnm.Print_Area" localSheetId="0">付加価値額の試算!$A$1:$U$57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8" l="1"/>
  <c r="I18" i="8"/>
  <c r="H18" i="8"/>
  <c r="G18" i="8"/>
  <c r="F21" i="6"/>
  <c r="H21" i="6"/>
  <c r="K19" i="2"/>
  <c r="L19" i="2"/>
  <c r="M19" i="2"/>
  <c r="K11" i="2"/>
  <c r="L11" i="2"/>
  <c r="M11" i="2"/>
  <c r="J9" i="2"/>
  <c r="J44" i="2"/>
  <c r="J47" i="2"/>
  <c r="J46" i="2"/>
  <c r="J45" i="2"/>
  <c r="J19" i="2"/>
  <c r="J11" i="2"/>
  <c r="J14" i="2"/>
  <c r="K44" i="2" l="1"/>
  <c r="L44" i="2"/>
  <c r="M44" i="2"/>
  <c r="K14" i="2"/>
  <c r="L14" i="2"/>
  <c r="M14" i="2"/>
  <c r="M9" i="2" s="1"/>
  <c r="O19" i="2" l="1"/>
  <c r="L9" i="2"/>
  <c r="N19" i="2"/>
  <c r="O11" i="2"/>
  <c r="N11" i="2"/>
  <c r="K9" i="2"/>
  <c r="I45" i="2"/>
  <c r="I44" i="2" s="1"/>
  <c r="I33" i="2"/>
  <c r="I12" i="2"/>
  <c r="A9" i="2"/>
  <c r="J39" i="6"/>
  <c r="F39" i="6"/>
  <c r="L34" i="6"/>
  <c r="J34" i="6"/>
  <c r="H34" i="6"/>
  <c r="F34" i="6"/>
  <c r="D34" i="6"/>
  <c r="L31" i="6"/>
  <c r="J31" i="6"/>
  <c r="J35" i="6" s="1"/>
  <c r="J36" i="6" s="1"/>
  <c r="H31" i="6"/>
  <c r="H35" i="6" s="1"/>
  <c r="H36" i="6" s="1"/>
  <c r="F31" i="6"/>
  <c r="D31" i="6"/>
  <c r="L28" i="6"/>
  <c r="J28" i="6"/>
  <c r="H28" i="6"/>
  <c r="F28" i="6"/>
  <c r="D28" i="6"/>
  <c r="D35" i="6" s="1"/>
  <c r="N25" i="6"/>
  <c r="N39" i="6" s="1"/>
  <c r="L25" i="6"/>
  <c r="L39" i="6" s="1"/>
  <c r="J25" i="6"/>
  <c r="H25" i="6"/>
  <c r="H39" i="6" s="1"/>
  <c r="F25" i="6"/>
  <c r="D25" i="6"/>
  <c r="D39" i="6" s="1"/>
  <c r="P22" i="6"/>
  <c r="L21" i="6"/>
  <c r="J21" i="6"/>
  <c r="H40" i="6"/>
  <c r="D18" i="6"/>
  <c r="D20" i="6" s="1"/>
  <c r="D13" i="6"/>
  <c r="D15" i="6" s="1"/>
  <c r="D8" i="6"/>
  <c r="D10" i="6" s="1"/>
  <c r="D21" i="6" l="1"/>
  <c r="F35" i="6"/>
  <c r="F40" i="6" s="1"/>
  <c r="L35" i="6"/>
  <c r="L36" i="6" s="1"/>
  <c r="I11" i="2"/>
  <c r="I19" i="2"/>
  <c r="J40" i="6"/>
  <c r="D40" i="6"/>
  <c r="L40" i="6"/>
  <c r="H41" i="6"/>
  <c r="H22" i="6"/>
  <c r="J22" i="6"/>
  <c r="L22" i="6"/>
  <c r="J51" i="2"/>
  <c r="N44" i="2" l="1"/>
  <c r="O44" i="2"/>
  <c r="I9" i="2"/>
  <c r="J41" i="6"/>
  <c r="K51" i="2"/>
  <c r="L41" i="6"/>
  <c r="N9" i="2" l="1"/>
  <c r="O9" i="2"/>
  <c r="L51" i="2"/>
  <c r="M51" i="2" l="1"/>
  <c r="N51" i="2" s="1"/>
</calcChain>
</file>

<file path=xl/sharedStrings.xml><?xml version="1.0" encoding="utf-8"?>
<sst xmlns="http://schemas.openxmlformats.org/spreadsheetml/2006/main" count="355" uniqueCount="158">
  <si>
    <t>付加価値額の拡大計画</t>
    <rPh sb="0" eb="2">
      <t>フカ</t>
    </rPh>
    <rPh sb="2" eb="5">
      <t>カチガク</t>
    </rPh>
    <rPh sb="6" eb="8">
      <t>カクダイ</t>
    </rPh>
    <rPh sb="8" eb="10">
      <t>ケイカク</t>
    </rPh>
    <phoneticPr fontId="4"/>
  </si>
  <si>
    <t>整備内容</t>
    <rPh sb="0" eb="2">
      <t>セイビ</t>
    </rPh>
    <rPh sb="2" eb="4">
      <t>ナイヨウ</t>
    </rPh>
    <phoneticPr fontId="4"/>
  </si>
  <si>
    <t>対象作物名</t>
    <rPh sb="0" eb="2">
      <t>タイショウ</t>
    </rPh>
    <rPh sb="2" eb="4">
      <t>サクモツ</t>
    </rPh>
    <rPh sb="4" eb="5">
      <t>メイ</t>
    </rPh>
    <phoneticPr fontId="4"/>
  </si>
  <si>
    <t>１年度目</t>
    <rPh sb="1" eb="3">
      <t>ネンド</t>
    </rPh>
    <rPh sb="3" eb="4">
      <t>メ</t>
    </rPh>
    <phoneticPr fontId="4"/>
  </si>
  <si>
    <t>２年度目</t>
    <rPh sb="1" eb="3">
      <t>ネンド</t>
    </rPh>
    <rPh sb="3" eb="4">
      <t>メ</t>
    </rPh>
    <phoneticPr fontId="4"/>
  </si>
  <si>
    <t>目標年度</t>
    <rPh sb="0" eb="2">
      <t>モクヒョウ</t>
    </rPh>
    <rPh sb="2" eb="4">
      <t>ネンド</t>
    </rPh>
    <phoneticPr fontId="4"/>
  </si>
  <si>
    <t>拡大率</t>
    <rPh sb="0" eb="2">
      <t>カクダイ</t>
    </rPh>
    <rPh sb="2" eb="3">
      <t>リツ</t>
    </rPh>
    <phoneticPr fontId="4"/>
  </si>
  <si>
    <t>（％）</t>
    <phoneticPr fontId="4"/>
  </si>
  <si>
    <t>（A）</t>
    <phoneticPr fontId="4"/>
  </si>
  <si>
    <t>（B）</t>
    <phoneticPr fontId="4"/>
  </si>
  <si>
    <t>（C）</t>
    <phoneticPr fontId="4"/>
  </si>
  <si>
    <t>（D）</t>
    <phoneticPr fontId="4"/>
  </si>
  <si>
    <t>（D-A)/（A）*100</t>
    <phoneticPr fontId="4"/>
  </si>
  <si>
    <t xml:space="preserve">②－③＋④ </t>
    <phoneticPr fontId="4"/>
  </si>
  <si>
    <t>②収入総額（円）</t>
    <rPh sb="1" eb="3">
      <t>シュウニュウ</t>
    </rPh>
    <rPh sb="3" eb="5">
      <t>ソウガク</t>
    </rPh>
    <rPh sb="6" eb="7">
      <t>エン</t>
    </rPh>
    <phoneticPr fontId="4"/>
  </si>
  <si>
    <t>③費用総額（円）</t>
    <rPh sb="1" eb="3">
      <t>ヒヨウ</t>
    </rPh>
    <rPh sb="3" eb="5">
      <t>ソウガク</t>
    </rPh>
    <rPh sb="6" eb="7">
      <t>エン</t>
    </rPh>
    <phoneticPr fontId="4"/>
  </si>
  <si>
    <t>④人件費</t>
    <rPh sb="1" eb="4">
      <t>ジンケンヒ</t>
    </rPh>
    <phoneticPr fontId="4"/>
  </si>
  <si>
    <t>就業者数（人）</t>
    <rPh sb="0" eb="3">
      <t>シュウギョウシャ</t>
    </rPh>
    <rPh sb="3" eb="4">
      <t>スウ</t>
    </rPh>
    <rPh sb="5" eb="6">
      <t>ヒト</t>
    </rPh>
    <phoneticPr fontId="4"/>
  </si>
  <si>
    <t>※就業者1人当たりで目標設定しない場合は空欄</t>
    <rPh sb="1" eb="4">
      <t>シュウギョウシャ</t>
    </rPh>
    <rPh sb="5" eb="6">
      <t>ヒト</t>
    </rPh>
    <rPh sb="6" eb="7">
      <t>ア</t>
    </rPh>
    <phoneticPr fontId="4"/>
  </si>
  <si>
    <t>農業所得（円）</t>
    <rPh sb="0" eb="2">
      <t>ノウギョウ</t>
    </rPh>
    <rPh sb="2" eb="4">
      <t>ショトク</t>
    </rPh>
    <rPh sb="5" eb="6">
      <t>エン</t>
    </rPh>
    <phoneticPr fontId="4"/>
  </si>
  <si>
    <t>②－③</t>
    <phoneticPr fontId="4"/>
  </si>
  <si>
    <t>　　 　常時従事者でない者は、従事日数で人数換算。（240日・人/名）</t>
    <rPh sb="12" eb="13">
      <t>モノ</t>
    </rPh>
    <rPh sb="29" eb="30">
      <t>ニチ</t>
    </rPh>
    <rPh sb="31" eb="32">
      <t>ヒト</t>
    </rPh>
    <rPh sb="33" eb="34">
      <t>メイ</t>
    </rPh>
    <phoneticPr fontId="4"/>
  </si>
  <si>
    <t>（再掲）</t>
    <rPh sb="1" eb="3">
      <t>サイケイ</t>
    </rPh>
    <phoneticPr fontId="3"/>
  </si>
  <si>
    <t>【農産物生産・販売の部】</t>
    <rPh sb="1" eb="4">
      <t>ノウサンブツ</t>
    </rPh>
    <rPh sb="4" eb="6">
      <t>セイサン</t>
    </rPh>
    <rPh sb="7" eb="9">
      <t>ハンバイ</t>
    </rPh>
    <rPh sb="10" eb="11">
      <t>ブ</t>
    </rPh>
    <phoneticPr fontId="4"/>
  </si>
  <si>
    <t>作物名</t>
    <rPh sb="0" eb="2">
      <t>サクモツ</t>
    </rPh>
    <rPh sb="2" eb="3">
      <t>メイ</t>
    </rPh>
    <phoneticPr fontId="4"/>
  </si>
  <si>
    <t>区　分</t>
    <rPh sb="0" eb="1">
      <t>ク</t>
    </rPh>
    <rPh sb="2" eb="3">
      <t>ブン</t>
    </rPh>
    <phoneticPr fontId="4"/>
  </si>
  <si>
    <t>根拠</t>
    <rPh sb="0" eb="2">
      <t>コンキョ</t>
    </rPh>
    <phoneticPr fontId="4"/>
  </si>
  <si>
    <t>生産規模</t>
    <rPh sb="0" eb="2">
      <t>セイサン</t>
    </rPh>
    <rPh sb="2" eb="4">
      <t>キボ</t>
    </rPh>
    <phoneticPr fontId="4"/>
  </si>
  <si>
    <t>単収</t>
    <rPh sb="0" eb="1">
      <t>タン</t>
    </rPh>
    <rPh sb="1" eb="2">
      <t>シュウ</t>
    </rPh>
    <phoneticPr fontId="4"/>
  </si>
  <si>
    <t>kg/10a</t>
    <phoneticPr fontId="4"/>
  </si>
  <si>
    <t>生産量</t>
    <rPh sb="0" eb="2">
      <t>セイサン</t>
    </rPh>
    <rPh sb="2" eb="3">
      <t>リョウ</t>
    </rPh>
    <phoneticPr fontId="4"/>
  </si>
  <si>
    <t>kg</t>
    <phoneticPr fontId="4"/>
  </si>
  <si>
    <t>販売単価</t>
    <rPh sb="0" eb="2">
      <t>ハンバイ</t>
    </rPh>
    <rPh sb="2" eb="4">
      <t>タンカ</t>
    </rPh>
    <phoneticPr fontId="4"/>
  </si>
  <si>
    <t>④</t>
    <phoneticPr fontId="4"/>
  </si>
  <si>
    <t>円/kg</t>
    <rPh sb="0" eb="1">
      <t>エン</t>
    </rPh>
    <phoneticPr fontId="4"/>
  </si>
  <si>
    <t>販売額</t>
    <rPh sb="0" eb="2">
      <t>ハンバイ</t>
    </rPh>
    <rPh sb="2" eb="3">
      <t>ガク</t>
    </rPh>
    <phoneticPr fontId="4"/>
  </si>
  <si>
    <t>③×④</t>
    <phoneticPr fontId="4"/>
  </si>
  <si>
    <t>円</t>
    <rPh sb="0" eb="1">
      <t>エン</t>
    </rPh>
    <phoneticPr fontId="4"/>
  </si>
  <si>
    <t>①</t>
    <phoneticPr fontId="4"/>
  </si>
  <si>
    <t>②</t>
    <phoneticPr fontId="4"/>
  </si>
  <si>
    <t>①</t>
    <phoneticPr fontId="4"/>
  </si>
  <si>
    <t>ａ</t>
    <phoneticPr fontId="4"/>
  </si>
  <si>
    <t>ａ</t>
    <phoneticPr fontId="4"/>
  </si>
  <si>
    <t>②</t>
    <phoneticPr fontId="4"/>
  </si>
  <si>
    <t>①×②=③</t>
    <phoneticPr fontId="4"/>
  </si>
  <si>
    <t>販売金額　計</t>
    <rPh sb="0" eb="2">
      <t>ハンバイ</t>
    </rPh>
    <rPh sb="2" eb="3">
      <t>キン</t>
    </rPh>
    <rPh sb="3" eb="4">
      <t>ガク</t>
    </rPh>
    <rPh sb="5" eb="6">
      <t>ケイ</t>
    </rPh>
    <phoneticPr fontId="4"/>
  </si>
  <si>
    <t>拡大率</t>
    <rPh sb="0" eb="3">
      <t>カクダイリツ</t>
    </rPh>
    <phoneticPr fontId="4"/>
  </si>
  <si>
    <t>－</t>
    <phoneticPr fontId="4"/>
  </si>
  <si>
    <t>％</t>
    <phoneticPr fontId="4"/>
  </si>
  <si>
    <t>【農産物加工品製造・販売の部】</t>
    <rPh sb="1" eb="4">
      <t>ノウサンブツ</t>
    </rPh>
    <rPh sb="4" eb="7">
      <t>カコウヒン</t>
    </rPh>
    <rPh sb="7" eb="9">
      <t>セイゾウ</t>
    </rPh>
    <rPh sb="10" eb="12">
      <t>ハンバイ</t>
    </rPh>
    <rPh sb="13" eb="14">
      <t>ブ</t>
    </rPh>
    <phoneticPr fontId="4"/>
  </si>
  <si>
    <t>製品名</t>
    <rPh sb="0" eb="3">
      <t>セイヒンメイ</t>
    </rPh>
    <phoneticPr fontId="4"/>
  </si>
  <si>
    <t>製造量</t>
    <rPh sb="0" eb="2">
      <t>セイゾウ</t>
    </rPh>
    <rPh sb="2" eb="3">
      <t>リョウ</t>
    </rPh>
    <phoneticPr fontId="4"/>
  </si>
  <si>
    <t>kg</t>
    <phoneticPr fontId="4"/>
  </si>
  <si>
    <t>①×②</t>
    <phoneticPr fontId="4"/>
  </si>
  <si>
    <t>⑥</t>
    <phoneticPr fontId="4"/>
  </si>
  <si>
    <t>【販売金額　総計】</t>
    <rPh sb="1" eb="3">
      <t>ハンバイ</t>
    </rPh>
    <rPh sb="3" eb="4">
      <t>キン</t>
    </rPh>
    <rPh sb="4" eb="5">
      <t>ガク</t>
    </rPh>
    <rPh sb="6" eb="8">
      <t>ソウケイ</t>
    </rPh>
    <phoneticPr fontId="4"/>
  </si>
  <si>
    <t>拡大率</t>
  </si>
  <si>
    <t>－</t>
  </si>
  <si>
    <t>％</t>
  </si>
  <si>
    <t>ａ</t>
    <phoneticPr fontId="4"/>
  </si>
  <si>
    <t>②</t>
    <phoneticPr fontId="4"/>
  </si>
  <si>
    <t>kg/10a</t>
    <phoneticPr fontId="4"/>
  </si>
  <si>
    <t>①×②=③</t>
    <phoneticPr fontId="4"/>
  </si>
  <si>
    <t>④</t>
    <phoneticPr fontId="4"/>
  </si>
  <si>
    <t>ａ</t>
  </si>
  <si>
    <t>kg/10a</t>
  </si>
  <si>
    <t>kg</t>
  </si>
  <si>
    <t>円/kg</t>
  </si>
  <si>
    <t>円</t>
  </si>
  <si>
    <t>kg/10a</t>
    <phoneticPr fontId="4"/>
  </si>
  <si>
    <t>③×④</t>
    <phoneticPr fontId="4"/>
  </si>
  <si>
    <t>⑤</t>
    <phoneticPr fontId="4"/>
  </si>
  <si>
    <t>①×②</t>
    <phoneticPr fontId="4"/>
  </si>
  <si>
    <t>－</t>
    <phoneticPr fontId="4"/>
  </si>
  <si>
    <t>⑤＋⑥</t>
    <phoneticPr fontId="4"/>
  </si>
  <si>
    <t>雑収入明細</t>
    <rPh sb="0" eb="1">
      <t>ザツ</t>
    </rPh>
    <rPh sb="1" eb="3">
      <t>シュウニュウ</t>
    </rPh>
    <rPh sb="3" eb="5">
      <t>メイサイ</t>
    </rPh>
    <phoneticPr fontId="4"/>
  </si>
  <si>
    <t>備　考
（増減理由を記入）</t>
    <rPh sb="0" eb="1">
      <t>ソナエ</t>
    </rPh>
    <rPh sb="2" eb="3">
      <t>コウ</t>
    </rPh>
    <rPh sb="5" eb="7">
      <t>ゾウゲン</t>
    </rPh>
    <rPh sb="7" eb="9">
      <t>リユウ</t>
    </rPh>
    <rPh sb="10" eb="12">
      <t>キニュウ</t>
    </rPh>
    <phoneticPr fontId="4"/>
  </si>
  <si>
    <t>雑　収　入</t>
    <rPh sb="0" eb="1">
      <t>ザツ</t>
    </rPh>
    <rPh sb="2" eb="3">
      <t>オサム</t>
    </rPh>
    <rPh sb="4" eb="5">
      <t>ニュウ</t>
    </rPh>
    <phoneticPr fontId="4"/>
  </si>
  <si>
    <t>③</t>
    <phoneticPr fontId="4"/>
  </si>
  <si>
    <t>うち付加価値額に算入する雑収入</t>
    <rPh sb="2" eb="4">
      <t>フカ</t>
    </rPh>
    <rPh sb="4" eb="7">
      <t>カチガク</t>
    </rPh>
    <rPh sb="8" eb="10">
      <t>サンニュウ</t>
    </rPh>
    <rPh sb="12" eb="13">
      <t>ザツ</t>
    </rPh>
    <rPh sb="13" eb="15">
      <t>シュウニュウ</t>
    </rPh>
    <phoneticPr fontId="4"/>
  </si>
  <si>
    <t>⑦</t>
    <phoneticPr fontId="4"/>
  </si>
  <si>
    <t>現状1</t>
    <rPh sb="0" eb="2">
      <t>ゲンジョウ</t>
    </rPh>
    <phoneticPr fontId="4"/>
  </si>
  <si>
    <t>(R1.7～R2.5)</t>
    <phoneticPr fontId="3"/>
  </si>
  <si>
    <t>現状１</t>
    <rPh sb="0" eb="2">
      <t>ゲンジョウ</t>
    </rPh>
    <phoneticPr fontId="4"/>
  </si>
  <si>
    <t>１年度目</t>
    <rPh sb="1" eb="4">
      <t>ネンドメ</t>
    </rPh>
    <phoneticPr fontId="4"/>
  </si>
  <si>
    <t>２年度目</t>
    <rPh sb="1" eb="4">
      <t>ネンドメ</t>
    </rPh>
    <phoneticPr fontId="4"/>
  </si>
  <si>
    <t>目標年度</t>
    <rPh sb="0" eb="4">
      <t>モクヒョウネンド</t>
    </rPh>
    <phoneticPr fontId="4"/>
  </si>
  <si>
    <t>(R1.7～R2.5)</t>
  </si>
  <si>
    <t>現状</t>
    <rPh sb="0" eb="2">
      <t>ゲンジョウ</t>
    </rPh>
    <phoneticPr fontId="4"/>
  </si>
  <si>
    <t>○○○○○の農業経営の現状と今後の販売計画</t>
    <rPh sb="6" eb="8">
      <t>ノウギョウ</t>
    </rPh>
    <rPh sb="8" eb="10">
      <t>ケイエイ</t>
    </rPh>
    <rPh sb="11" eb="13">
      <t>ゲンジョウ</t>
    </rPh>
    <rPh sb="14" eb="16">
      <t>コンゴ</t>
    </rPh>
    <rPh sb="17" eb="19">
      <t>ハンバイ</t>
    </rPh>
    <rPh sb="19" eb="21">
      <t>ケイカク</t>
    </rPh>
    <phoneticPr fontId="4"/>
  </si>
  <si>
    <t>(R . ～R . )</t>
    <phoneticPr fontId="3"/>
  </si>
  <si>
    <t>※１　農業に関係する補助金等の収入を記入。</t>
    <rPh sb="15" eb="17">
      <t>シュウニュウ</t>
    </rPh>
    <phoneticPr fontId="4"/>
  </si>
  <si>
    <t>R7年度</t>
    <rPh sb="2" eb="4">
      <t>ネンド</t>
    </rPh>
    <phoneticPr fontId="3"/>
  </si>
  <si>
    <t>R8年度</t>
    <rPh sb="2" eb="4">
      <t>ネンド</t>
    </rPh>
    <phoneticPr fontId="3"/>
  </si>
  <si>
    <t>R9年度</t>
    <rPh sb="2" eb="4">
      <t>ネンド</t>
    </rPh>
    <phoneticPr fontId="3"/>
  </si>
  <si>
    <t>R6年度</t>
    <rPh sb="2" eb="4">
      <t>ネンド</t>
    </rPh>
    <phoneticPr fontId="3"/>
  </si>
  <si>
    <t>(R6 4.1～R7 3.31 )</t>
    <phoneticPr fontId="3"/>
  </si>
  <si>
    <t>白菜</t>
    <rPh sb="0" eb="2">
      <t>ハクサイ</t>
    </rPh>
    <phoneticPr fontId="3"/>
  </si>
  <si>
    <t>レタス</t>
    <phoneticPr fontId="3"/>
  </si>
  <si>
    <t>雑収入</t>
    <rPh sb="0" eb="3">
      <t>ザツシュウニュウ</t>
    </rPh>
    <phoneticPr fontId="3"/>
  </si>
  <si>
    <t>補助金</t>
    <rPh sb="0" eb="3">
      <t>ホジョキン</t>
    </rPh>
    <phoneticPr fontId="3"/>
  </si>
  <si>
    <t>備　考
（目標年度までの算出根拠）</t>
    <rPh sb="0" eb="1">
      <t>ソナエ</t>
    </rPh>
    <rPh sb="2" eb="3">
      <t>コウ</t>
    </rPh>
    <rPh sb="5" eb="7">
      <t>モクヒョウ</t>
    </rPh>
    <rPh sb="7" eb="9">
      <t>ネンド</t>
    </rPh>
    <rPh sb="12" eb="14">
      <t>サンシュツ</t>
    </rPh>
    <rPh sb="14" eb="16">
      <t>コンキョ</t>
    </rPh>
    <phoneticPr fontId="4"/>
  </si>
  <si>
    <t>拡大額</t>
    <rPh sb="0" eb="2">
      <t>カクダイ</t>
    </rPh>
    <rPh sb="2" eb="3">
      <t>ガク</t>
    </rPh>
    <phoneticPr fontId="4"/>
  </si>
  <si>
    <t>（円）</t>
    <rPh sb="1" eb="2">
      <t>エン</t>
    </rPh>
    <phoneticPr fontId="4"/>
  </si>
  <si>
    <t>（D-A)</t>
    <phoneticPr fontId="3"/>
  </si>
  <si>
    <t>年区分</t>
    <rPh sb="0" eb="1">
      <t>トシ</t>
    </rPh>
    <rPh sb="1" eb="3">
      <t>クブン</t>
    </rPh>
    <phoneticPr fontId="3"/>
  </si>
  <si>
    <t>令和6年度</t>
    <rPh sb="0" eb="2">
      <t>レイワ</t>
    </rPh>
    <rPh sb="3" eb="5">
      <t>ネンド</t>
    </rPh>
    <phoneticPr fontId="3"/>
  </si>
  <si>
    <t>令和7年度</t>
    <rPh sb="0" eb="2">
      <t>レイワ</t>
    </rPh>
    <rPh sb="3" eb="5">
      <t>ネンド</t>
    </rPh>
    <phoneticPr fontId="3"/>
  </si>
  <si>
    <t>令和8年度</t>
    <rPh sb="0" eb="2">
      <t>レイワ</t>
    </rPh>
    <rPh sb="3" eb="5">
      <t>ネンド</t>
    </rPh>
    <phoneticPr fontId="3"/>
  </si>
  <si>
    <t>令和9年度</t>
    <rPh sb="0" eb="2">
      <t>レイワ</t>
    </rPh>
    <rPh sb="3" eb="5">
      <t>ネンド</t>
    </rPh>
    <phoneticPr fontId="3"/>
  </si>
  <si>
    <t>年 　度</t>
    <rPh sb="0" eb="1">
      <t>トシ</t>
    </rPh>
    <rPh sb="3" eb="4">
      <t>ド</t>
    </rPh>
    <phoneticPr fontId="3"/>
  </si>
  <si>
    <t>期　 間</t>
    <rPh sb="0" eb="1">
      <t>キ</t>
    </rPh>
    <rPh sb="3" eb="4">
      <t>アイダ</t>
    </rPh>
    <phoneticPr fontId="3"/>
  </si>
  <si>
    <t>R6.1.1～R6.12.31</t>
    <phoneticPr fontId="3"/>
  </si>
  <si>
    <t>R7.1.1～R7.12.31</t>
    <phoneticPr fontId="3"/>
  </si>
  <si>
    <t>R8.1.1～R8.12.31</t>
    <phoneticPr fontId="3"/>
  </si>
  <si>
    <t>R9.1.1～R9.12.31</t>
    <phoneticPr fontId="3"/>
  </si>
  <si>
    <t>収入金額</t>
    <rPh sb="0" eb="4">
      <t>シュウニュウキンガク</t>
    </rPh>
    <phoneticPr fontId="4"/>
  </si>
  <si>
    <t>販売金額</t>
    <rPh sb="0" eb="4">
      <t>ハンバイキンガク</t>
    </rPh>
    <phoneticPr fontId="3"/>
  </si>
  <si>
    <t>家事消費・事業消費金額</t>
    <rPh sb="0" eb="4">
      <t>カジショウヒ</t>
    </rPh>
    <rPh sb="5" eb="9">
      <t>ジギョウショウヒ</t>
    </rPh>
    <rPh sb="9" eb="11">
      <t>キンガク</t>
    </rPh>
    <phoneticPr fontId="3"/>
  </si>
  <si>
    <t>農業外収入</t>
    <rPh sb="0" eb="3">
      <t>ノウギョウガイ</t>
    </rPh>
    <rPh sb="3" eb="5">
      <t>シュウニュウ</t>
    </rPh>
    <phoneticPr fontId="3"/>
  </si>
  <si>
    <t>農業収入</t>
    <rPh sb="0" eb="2">
      <t>ノウギョウ</t>
    </rPh>
    <rPh sb="2" eb="4">
      <t>シュウニュウ</t>
    </rPh>
    <phoneticPr fontId="3"/>
  </si>
  <si>
    <t>農業経営の現状と今後の販売計画書
雑収入明細書より</t>
    <rPh sb="0" eb="2">
      <t>ノウギョウ</t>
    </rPh>
    <rPh sb="2" eb="4">
      <t>ケイエイ</t>
    </rPh>
    <rPh sb="5" eb="7">
      <t>ゲンジョウ</t>
    </rPh>
    <rPh sb="8" eb="10">
      <t>コンゴ</t>
    </rPh>
    <rPh sb="11" eb="13">
      <t>ハンバイ</t>
    </rPh>
    <rPh sb="13" eb="15">
      <t>ケイカク</t>
    </rPh>
    <rPh sb="15" eb="16">
      <t>ショ</t>
    </rPh>
    <rPh sb="17" eb="20">
      <t>ザツシュウニュウ</t>
    </rPh>
    <rPh sb="20" eb="23">
      <t>メイサイショ</t>
    </rPh>
    <phoneticPr fontId="4"/>
  </si>
  <si>
    <t>経　　　費</t>
    <rPh sb="0" eb="1">
      <t>ヘ</t>
    </rPh>
    <rPh sb="4" eb="5">
      <t>ヒ</t>
    </rPh>
    <phoneticPr fontId="3"/>
  </si>
  <si>
    <t>租税公課</t>
    <rPh sb="0" eb="4">
      <t>ソゼイコウカ</t>
    </rPh>
    <phoneticPr fontId="3"/>
  </si>
  <si>
    <t>種苗費</t>
    <rPh sb="0" eb="3">
      <t>シュビョウヒ</t>
    </rPh>
    <phoneticPr fontId="3"/>
  </si>
  <si>
    <t>素畜費</t>
    <rPh sb="0" eb="1">
      <t>ソ</t>
    </rPh>
    <rPh sb="1" eb="2">
      <t>チク</t>
    </rPh>
    <rPh sb="2" eb="3">
      <t>ヒ</t>
    </rPh>
    <phoneticPr fontId="3"/>
  </si>
  <si>
    <t>肥料費</t>
    <rPh sb="0" eb="3">
      <t>ヒリョウヒ</t>
    </rPh>
    <phoneticPr fontId="3"/>
  </si>
  <si>
    <t>飼料費</t>
    <rPh sb="0" eb="3">
      <t>シリョウヒ</t>
    </rPh>
    <phoneticPr fontId="3"/>
  </si>
  <si>
    <t>農具費</t>
    <rPh sb="0" eb="3">
      <t>ノウグヒ</t>
    </rPh>
    <phoneticPr fontId="3"/>
  </si>
  <si>
    <t>農薬衛生費</t>
    <rPh sb="0" eb="2">
      <t>ノウヤク</t>
    </rPh>
    <rPh sb="2" eb="5">
      <t>エイセイヒ</t>
    </rPh>
    <phoneticPr fontId="3"/>
  </si>
  <si>
    <t>諸材料費</t>
    <rPh sb="0" eb="4">
      <t>ショザイリョウヒ</t>
    </rPh>
    <phoneticPr fontId="3"/>
  </si>
  <si>
    <t>修繕費</t>
    <rPh sb="0" eb="3">
      <t>シュウゼンヒ</t>
    </rPh>
    <phoneticPr fontId="3"/>
  </si>
  <si>
    <t>動力光熱費</t>
    <rPh sb="0" eb="5">
      <t>ドウリョクコウネツヒ</t>
    </rPh>
    <phoneticPr fontId="3"/>
  </si>
  <si>
    <t>作業用衣料費</t>
    <rPh sb="0" eb="2">
      <t>サギョウ</t>
    </rPh>
    <rPh sb="2" eb="3">
      <t>ヨウ</t>
    </rPh>
    <rPh sb="3" eb="5">
      <t>イリョウ</t>
    </rPh>
    <rPh sb="5" eb="6">
      <t>ヒ</t>
    </rPh>
    <phoneticPr fontId="3"/>
  </si>
  <si>
    <t>農業共済掛金</t>
    <rPh sb="0" eb="4">
      <t>ノウギョウキョウサイ</t>
    </rPh>
    <rPh sb="4" eb="6">
      <t>カケキン</t>
    </rPh>
    <phoneticPr fontId="3"/>
  </si>
  <si>
    <t>減価償却費</t>
    <rPh sb="0" eb="5">
      <t>ゲンカショウキャクヒ</t>
    </rPh>
    <phoneticPr fontId="3"/>
  </si>
  <si>
    <t>荷造運賃手数料</t>
    <rPh sb="0" eb="2">
      <t>ニヅク</t>
    </rPh>
    <rPh sb="2" eb="4">
      <t>ウンチン</t>
    </rPh>
    <rPh sb="4" eb="7">
      <t>テスウリョウ</t>
    </rPh>
    <phoneticPr fontId="3"/>
  </si>
  <si>
    <t>雇人費</t>
    <rPh sb="0" eb="1">
      <t>ヤトイ</t>
    </rPh>
    <rPh sb="1" eb="2">
      <t>ニン</t>
    </rPh>
    <rPh sb="2" eb="3">
      <t>ヒ</t>
    </rPh>
    <phoneticPr fontId="3"/>
  </si>
  <si>
    <t>利子割引料</t>
    <rPh sb="0" eb="5">
      <t>リシワリビキリョウ</t>
    </rPh>
    <phoneticPr fontId="3"/>
  </si>
  <si>
    <t>地代・賃借料</t>
    <rPh sb="0" eb="2">
      <t>チダイ</t>
    </rPh>
    <rPh sb="3" eb="6">
      <t>チンシャクリョウ</t>
    </rPh>
    <phoneticPr fontId="3"/>
  </si>
  <si>
    <t>土地改良費</t>
    <rPh sb="0" eb="5">
      <t>トチカイリョウヒ</t>
    </rPh>
    <phoneticPr fontId="3"/>
  </si>
  <si>
    <t>実習生経費</t>
    <rPh sb="0" eb="5">
      <t>ジッシュウセイケイヒ</t>
    </rPh>
    <phoneticPr fontId="3"/>
  </si>
  <si>
    <t>福利厚生費</t>
    <rPh sb="0" eb="5">
      <t>フクリコウセイヒ</t>
    </rPh>
    <phoneticPr fontId="3"/>
  </si>
  <si>
    <t>接待通信費</t>
    <rPh sb="0" eb="2">
      <t>セッタイ</t>
    </rPh>
    <rPh sb="2" eb="5">
      <t>ツウシンヒ</t>
    </rPh>
    <phoneticPr fontId="3"/>
  </si>
  <si>
    <t>共販諸掛</t>
    <rPh sb="0" eb="2">
      <t>キョウハン</t>
    </rPh>
    <rPh sb="2" eb="3">
      <t>ショ</t>
    </rPh>
    <rPh sb="3" eb="4">
      <t>カ</t>
    </rPh>
    <phoneticPr fontId="3"/>
  </si>
  <si>
    <t>雑費</t>
    <rPh sb="0" eb="2">
      <t>ザッピ</t>
    </rPh>
    <phoneticPr fontId="3"/>
  </si>
  <si>
    <t>雇人費</t>
    <rPh sb="0" eb="3">
      <t>ヤトイニンヒ</t>
    </rPh>
    <phoneticPr fontId="3"/>
  </si>
  <si>
    <t>実習生経費</t>
    <rPh sb="0" eb="3">
      <t>ジッシュウセイ</t>
    </rPh>
    <rPh sb="3" eb="5">
      <t>ケイヒ</t>
    </rPh>
    <phoneticPr fontId="3"/>
  </si>
  <si>
    <t>経　　費</t>
    <rPh sb="0" eb="1">
      <t>ヘ</t>
    </rPh>
    <rPh sb="3" eb="4">
      <t>ヒ</t>
    </rPh>
    <phoneticPr fontId="3"/>
  </si>
  <si>
    <t>※１　現状値は青色申告決算書（損益計算書）から記入。</t>
    <rPh sb="3" eb="5">
      <t>ゲンジョウ</t>
    </rPh>
    <rPh sb="5" eb="6">
      <t>チ</t>
    </rPh>
    <rPh sb="7" eb="9">
      <t>アオイロ</t>
    </rPh>
    <rPh sb="9" eb="11">
      <t>シンコク</t>
    </rPh>
    <rPh sb="11" eb="14">
      <t>ケッサンショ</t>
    </rPh>
    <rPh sb="15" eb="17">
      <t>ソンエキ</t>
    </rPh>
    <rPh sb="17" eb="20">
      <t>ケイサンショ</t>
    </rPh>
    <rPh sb="23" eb="25">
      <t>キニュウ</t>
    </rPh>
    <phoneticPr fontId="4"/>
  </si>
  <si>
    <t>※２　各種引当金・準備金等は、付加価値額に算入しないため、省略している。（基盤強化準備金、専従者給与は算入しない。）</t>
    <rPh sb="3" eb="5">
      <t>カクシュ</t>
    </rPh>
    <rPh sb="5" eb="8">
      <t>ヒキアテキン</t>
    </rPh>
    <rPh sb="9" eb="12">
      <t>ジュンビキン</t>
    </rPh>
    <rPh sb="12" eb="13">
      <t>トウ</t>
    </rPh>
    <rPh sb="15" eb="17">
      <t>フカ</t>
    </rPh>
    <rPh sb="17" eb="20">
      <t>カチガク</t>
    </rPh>
    <rPh sb="21" eb="23">
      <t>サンニュウ</t>
    </rPh>
    <rPh sb="29" eb="31">
      <t>ショウリャク</t>
    </rPh>
    <rPh sb="37" eb="39">
      <t>キバン</t>
    </rPh>
    <rPh sb="39" eb="41">
      <t>キョウカ</t>
    </rPh>
    <rPh sb="41" eb="44">
      <t>ジュンビキン</t>
    </rPh>
    <rPh sb="45" eb="48">
      <t>センジュウシャ</t>
    </rPh>
    <rPh sb="48" eb="50">
      <t>キュウヨ</t>
    </rPh>
    <rPh sb="51" eb="53">
      <t>サンニュウ</t>
    </rPh>
    <phoneticPr fontId="4"/>
  </si>
  <si>
    <t>※３　人件費（雇人費）には、賃金、雑給、給与、賞与、法定福利費、福利厚生費が含まれます。</t>
    <rPh sb="3" eb="6">
      <t>ジンケンヒ</t>
    </rPh>
    <rPh sb="7" eb="8">
      <t>ヤトイ</t>
    </rPh>
    <rPh sb="8" eb="9">
      <t>ニン</t>
    </rPh>
    <rPh sb="9" eb="10">
      <t>ヒ</t>
    </rPh>
    <rPh sb="14" eb="16">
      <t>チンギン</t>
    </rPh>
    <rPh sb="17" eb="19">
      <t>ザツキュウ</t>
    </rPh>
    <rPh sb="20" eb="22">
      <t>キュウヨ</t>
    </rPh>
    <rPh sb="23" eb="25">
      <t>ショウヨ</t>
    </rPh>
    <rPh sb="26" eb="28">
      <t>ホウテイ</t>
    </rPh>
    <rPh sb="28" eb="31">
      <t>フクリヒ</t>
    </rPh>
    <rPh sb="32" eb="34">
      <t>フクリ</t>
    </rPh>
    <rPh sb="34" eb="37">
      <t>コウセイヒ</t>
    </rPh>
    <rPh sb="38" eb="39">
      <t>フク</t>
    </rPh>
    <phoneticPr fontId="4"/>
  </si>
  <si>
    <t>※４　就業者数は、専従者給与の対象者を含む。</t>
    <rPh sb="3" eb="6">
      <t>シュウギョウシャ</t>
    </rPh>
    <rPh sb="6" eb="7">
      <t>スウ</t>
    </rPh>
    <phoneticPr fontId="4"/>
  </si>
  <si>
    <t>※５　必要に応じて項目を追加・修正すること。</t>
    <rPh sb="3" eb="5">
      <t>ヒツヨウ</t>
    </rPh>
    <rPh sb="6" eb="7">
      <t>オウ</t>
    </rPh>
    <rPh sb="9" eb="11">
      <t>コウモク</t>
    </rPh>
    <rPh sb="12" eb="14">
      <t>ツイカ</t>
    </rPh>
    <rPh sb="15" eb="17">
      <t>シュウセイ</t>
    </rPh>
    <phoneticPr fontId="4"/>
  </si>
  <si>
    <t>※必要に応じて項目を追加・修正して下さい</t>
    <rPh sb="1" eb="3">
      <t>ヒツヨウ</t>
    </rPh>
    <rPh sb="4" eb="5">
      <t>オウ</t>
    </rPh>
    <rPh sb="7" eb="9">
      <t>コウモク</t>
    </rPh>
    <rPh sb="10" eb="12">
      <t>ツイカ</t>
    </rPh>
    <rPh sb="13" eb="15">
      <t>シュウセイ</t>
    </rPh>
    <rPh sb="17" eb="18">
      <t>クダ</t>
    </rPh>
    <phoneticPr fontId="13"/>
  </si>
  <si>
    <t>※２　新規就農者育成総合対策（経営開始資金）は算入しない。</t>
    <rPh sb="3" eb="5">
      <t>シンキ</t>
    </rPh>
    <rPh sb="5" eb="8">
      <t>シュウノウシャ</t>
    </rPh>
    <rPh sb="8" eb="10">
      <t>イクセイ</t>
    </rPh>
    <rPh sb="10" eb="12">
      <t>ソウゴウ</t>
    </rPh>
    <rPh sb="12" eb="14">
      <t>タイサク</t>
    </rPh>
    <rPh sb="19" eb="21">
      <t>シキン</t>
    </rPh>
    <phoneticPr fontId="4"/>
  </si>
  <si>
    <t>※３　給与などの農外収入は、算入しない。</t>
    <phoneticPr fontId="4"/>
  </si>
  <si>
    <t>※４　必要に応じて項目を追加・修正してください。</t>
    <rPh sb="3" eb="5">
      <t>ヒツヨウ</t>
    </rPh>
    <rPh sb="6" eb="7">
      <t>オウ</t>
    </rPh>
    <rPh sb="9" eb="11">
      <t>コウモク</t>
    </rPh>
    <rPh sb="12" eb="14">
      <t>ツイカ</t>
    </rPh>
    <rPh sb="15" eb="17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</si>
</sst>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(#,##0&quot;年&quot;\)"/>
    <numFmt numFmtId="177" formatCode="0.0%"/>
    <numFmt numFmtId="178" formatCode="#,##0.0;&quot;△ &quot;#,##0.0"/>
    <numFmt numFmtId="179" formatCode="#,##0.00;&quot;△ &quot;#,##0.00"/>
    <numFmt numFmtId="180" formatCode="#,##0.0000_ ;[Red]\-#,##0.0000\ 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8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rgb="FF002060"/>
      <name val="ＭＳ Ｐゴシック"/>
      <family val="3"/>
      <charset val="128"/>
    </font>
    <font>
      <sz val="1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left" vertical="center" shrinkToFit="1"/>
    </xf>
    <xf numFmtId="0" fontId="1" fillId="0" borderId="11" xfId="1" applyBorder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4" xfId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left" vertical="center"/>
    </xf>
    <xf numFmtId="0" fontId="7" fillId="2" borderId="17" xfId="1" applyFont="1" applyFill="1" applyBorder="1" applyAlignment="1">
      <alignment horizontal="left" vertical="center" wrapText="1"/>
    </xf>
    <xf numFmtId="0" fontId="7" fillId="2" borderId="17" xfId="1" applyFont="1" applyFill="1" applyBorder="1" applyAlignment="1">
      <alignment horizontal="right" vertical="center"/>
    </xf>
    <xf numFmtId="0" fontId="7" fillId="2" borderId="18" xfId="1" applyFont="1" applyFill="1" applyBorder="1" applyAlignment="1">
      <alignment horizontal="right" vertical="center"/>
    </xf>
    <xf numFmtId="38" fontId="0" fillId="2" borderId="19" xfId="2" applyFont="1" applyFill="1" applyBorder="1" applyAlignment="1">
      <alignment horizontal="right" vertical="center" wrapText="1"/>
    </xf>
    <xf numFmtId="38" fontId="0" fillId="0" borderId="20" xfId="2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 wrapText="1"/>
    </xf>
    <xf numFmtId="38" fontId="0" fillId="0" borderId="2" xfId="2" applyFont="1" applyFill="1" applyBorder="1" applyAlignment="1">
      <alignment horizontal="right" vertical="center" wrapText="1"/>
    </xf>
    <xf numFmtId="38" fontId="1" fillId="0" borderId="2" xfId="2" applyFont="1" applyFill="1" applyBorder="1" applyAlignment="1">
      <alignment horizontal="left" vertical="center" wrapText="1"/>
    </xf>
    <xf numFmtId="38" fontId="0" fillId="0" borderId="24" xfId="2" applyFont="1" applyFill="1" applyBorder="1" applyAlignment="1">
      <alignment horizontal="left" vertical="center" wrapText="1"/>
    </xf>
    <xf numFmtId="0" fontId="1" fillId="3" borderId="7" xfId="1" applyFill="1" applyBorder="1" applyAlignment="1">
      <alignment vertical="center" wrapText="1"/>
    </xf>
    <xf numFmtId="0" fontId="6" fillId="0" borderId="0" xfId="1" applyFont="1">
      <alignment vertical="center"/>
    </xf>
    <xf numFmtId="38" fontId="0" fillId="0" borderId="34" xfId="2" applyFont="1" applyFill="1" applyBorder="1" applyAlignment="1">
      <alignment horizontal="right" vertical="center" wrapText="1"/>
    </xf>
    <xf numFmtId="0" fontId="1" fillId="3" borderId="36" xfId="1" applyFill="1" applyBorder="1" applyAlignment="1">
      <alignment vertical="center" wrapText="1"/>
    </xf>
    <xf numFmtId="0" fontId="7" fillId="4" borderId="8" xfId="1" applyFont="1" applyFill="1" applyBorder="1" applyAlignment="1">
      <alignment horizontal="left" vertical="center"/>
    </xf>
    <xf numFmtId="0" fontId="7" fillId="4" borderId="37" xfId="1" applyFont="1" applyFill="1" applyBorder="1" applyAlignment="1">
      <alignment horizontal="left" vertical="center" wrapText="1"/>
    </xf>
    <xf numFmtId="0" fontId="7" fillId="4" borderId="38" xfId="1" applyFont="1" applyFill="1" applyBorder="1" applyAlignment="1">
      <alignment horizontal="left" vertical="center" wrapText="1"/>
    </xf>
    <xf numFmtId="38" fontId="0" fillId="0" borderId="40" xfId="2" applyFont="1" applyFill="1" applyBorder="1" applyAlignment="1">
      <alignment horizontal="left" vertical="center" wrapText="1"/>
    </xf>
    <xf numFmtId="0" fontId="1" fillId="4" borderId="7" xfId="1" applyFill="1" applyBorder="1" applyAlignment="1">
      <alignment vertical="center" wrapText="1"/>
    </xf>
    <xf numFmtId="3" fontId="1" fillId="0" borderId="34" xfId="1" applyNumberFormat="1" applyBorder="1">
      <alignment vertical="center"/>
    </xf>
    <xf numFmtId="0" fontId="1" fillId="0" borderId="25" xfId="1" applyBorder="1">
      <alignment vertical="center"/>
    </xf>
    <xf numFmtId="3" fontId="1" fillId="0" borderId="28" xfId="1" applyNumberFormat="1" applyBorder="1">
      <alignment vertical="center"/>
    </xf>
    <xf numFmtId="38" fontId="0" fillId="0" borderId="43" xfId="2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40" fontId="0" fillId="0" borderId="5" xfId="2" applyNumberFormat="1" applyFont="1" applyFill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38" fontId="0" fillId="0" borderId="5" xfId="2" applyFont="1" applyFill="1" applyBorder="1" applyAlignment="1">
      <alignment horizontal="right" vertical="center" wrapText="1"/>
    </xf>
    <xf numFmtId="0" fontId="1" fillId="0" borderId="46" xfId="1" applyBorder="1">
      <alignment vertical="center"/>
    </xf>
    <xf numFmtId="0" fontId="10" fillId="0" borderId="27" xfId="1" applyFont="1" applyBorder="1" applyAlignment="1">
      <alignment horizontal="center" vertical="center" shrinkToFit="1"/>
    </xf>
    <xf numFmtId="178" fontId="0" fillId="4" borderId="39" xfId="2" applyNumberFormat="1" applyFont="1" applyFill="1" applyBorder="1" applyAlignment="1">
      <alignment horizontal="right" vertical="center" wrapText="1"/>
    </xf>
    <xf numFmtId="38" fontId="0" fillId="4" borderId="39" xfId="2" applyFont="1" applyFill="1" applyBorder="1" applyAlignment="1">
      <alignment vertical="center" wrapText="1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34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 shrinkToFit="1"/>
    </xf>
    <xf numFmtId="38" fontId="9" fillId="0" borderId="49" xfId="2" applyFont="1" applyBorder="1" applyAlignment="1">
      <alignment vertical="center" shrinkToFit="1"/>
    </xf>
    <xf numFmtId="0" fontId="9" fillId="0" borderId="51" xfId="1" applyFont="1" applyBorder="1" applyAlignment="1">
      <alignment horizontal="left" vertical="center" shrinkToFit="1"/>
    </xf>
    <xf numFmtId="0" fontId="9" fillId="0" borderId="52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 shrinkToFit="1"/>
    </xf>
    <xf numFmtId="38" fontId="9" fillId="0" borderId="52" xfId="2" applyFont="1" applyBorder="1" applyAlignment="1">
      <alignment vertical="center" shrinkToFit="1"/>
    </xf>
    <xf numFmtId="0" fontId="9" fillId="0" borderId="54" xfId="1" applyFont="1" applyBorder="1" applyAlignment="1">
      <alignment horizontal="left" vertical="center" shrinkToFit="1"/>
    </xf>
    <xf numFmtId="0" fontId="9" fillId="0" borderId="55" xfId="1" applyFont="1" applyBorder="1" applyAlignment="1">
      <alignment horizontal="center" vertical="center"/>
    </xf>
    <xf numFmtId="0" fontId="14" fillId="0" borderId="56" xfId="1" applyFont="1" applyBorder="1" applyAlignment="1">
      <alignment horizontal="center" vertical="center" shrinkToFit="1"/>
    </xf>
    <xf numFmtId="38" fontId="9" fillId="0" borderId="55" xfId="2" applyFont="1" applyBorder="1" applyAlignment="1">
      <alignment vertical="center" shrinkToFit="1"/>
    </xf>
    <xf numFmtId="0" fontId="9" fillId="0" borderId="57" xfId="1" applyFont="1" applyBorder="1" applyAlignment="1">
      <alignment horizontal="left" vertical="center" shrinkToFit="1"/>
    </xf>
    <xf numFmtId="0" fontId="14" fillId="0" borderId="60" xfId="1" applyFont="1" applyBorder="1" applyAlignment="1">
      <alignment horizontal="center" vertical="center" shrinkToFit="1"/>
    </xf>
    <xf numFmtId="38" fontId="9" fillId="0" borderId="58" xfId="2" applyFont="1" applyBorder="1" applyAlignment="1">
      <alignment vertical="center" shrinkToFit="1"/>
    </xf>
    <xf numFmtId="0" fontId="9" fillId="0" borderId="61" xfId="1" applyFont="1" applyBorder="1" applyAlignment="1">
      <alignment horizontal="left" vertical="center" shrinkToFit="1"/>
    </xf>
    <xf numFmtId="0" fontId="14" fillId="0" borderId="62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right" vertical="center"/>
    </xf>
    <xf numFmtId="0" fontId="9" fillId="0" borderId="21" xfId="1" applyFont="1" applyBorder="1">
      <alignment vertical="center"/>
    </xf>
    <xf numFmtId="40" fontId="9" fillId="0" borderId="31" xfId="2" applyNumberFormat="1" applyFont="1" applyBorder="1">
      <alignment vertical="center"/>
    </xf>
    <xf numFmtId="0" fontId="9" fillId="0" borderId="22" xfId="1" applyFont="1" applyBorder="1">
      <alignment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 shrinkToFit="1"/>
    </xf>
    <xf numFmtId="38" fontId="9" fillId="0" borderId="54" xfId="2" applyFont="1" applyBorder="1" applyAlignment="1">
      <alignment horizontal="left" vertical="center" shrinkToFit="1"/>
    </xf>
    <xf numFmtId="38" fontId="9" fillId="0" borderId="57" xfId="2" applyFont="1" applyBorder="1" applyAlignment="1">
      <alignment horizontal="left" vertical="center" shrinkToFit="1"/>
    </xf>
    <xf numFmtId="38" fontId="9" fillId="0" borderId="61" xfId="2" applyFont="1" applyBorder="1" applyAlignment="1">
      <alignment horizontal="left" vertical="center" shrinkToFit="1"/>
    </xf>
    <xf numFmtId="0" fontId="9" fillId="0" borderId="0" xfId="1" applyFont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 shrinkToFit="1"/>
    </xf>
    <xf numFmtId="38" fontId="9" fillId="0" borderId="58" xfId="1" applyNumberFormat="1" applyFont="1" applyBorder="1" applyAlignment="1">
      <alignment vertical="center" shrinkToFit="1"/>
    </xf>
    <xf numFmtId="0" fontId="9" fillId="0" borderId="59" xfId="1" applyFont="1" applyBorder="1" applyAlignment="1">
      <alignment horizontal="left" vertical="center"/>
    </xf>
    <xf numFmtId="0" fontId="9" fillId="0" borderId="61" xfId="1" applyFont="1" applyBorder="1" applyAlignment="1">
      <alignment horizontal="left" vertical="center"/>
    </xf>
    <xf numFmtId="38" fontId="9" fillId="0" borderId="59" xfId="1" applyNumberFormat="1" applyFont="1" applyBorder="1" applyAlignment="1">
      <alignment vertical="center" shrinkToFit="1"/>
    </xf>
    <xf numFmtId="0" fontId="16" fillId="0" borderId="0" xfId="1" applyFont="1">
      <alignment vertical="center"/>
    </xf>
    <xf numFmtId="179" fontId="0" fillId="2" borderId="19" xfId="2" applyNumberFormat="1" applyFont="1" applyFill="1" applyBorder="1" applyAlignment="1">
      <alignment horizontal="right" vertical="center" wrapText="1"/>
    </xf>
    <xf numFmtId="0" fontId="9" fillId="0" borderId="32" xfId="1" applyFont="1" applyBorder="1">
      <alignment vertical="center"/>
    </xf>
    <xf numFmtId="38" fontId="0" fillId="0" borderId="14" xfId="2" applyFont="1" applyFill="1" applyBorder="1" applyAlignment="1">
      <alignment horizontal="right" vertical="center" wrapText="1"/>
    </xf>
    <xf numFmtId="0" fontId="7" fillId="0" borderId="9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 wrapText="1"/>
    </xf>
    <xf numFmtId="38" fontId="0" fillId="0" borderId="9" xfId="2" applyFont="1" applyFill="1" applyBorder="1" applyAlignment="1">
      <alignment horizontal="right" vertical="center" wrapText="1"/>
    </xf>
    <xf numFmtId="38" fontId="1" fillId="0" borderId="9" xfId="2" applyFont="1" applyFill="1" applyBorder="1" applyAlignment="1">
      <alignment horizontal="left" vertical="center" wrapText="1"/>
    </xf>
    <xf numFmtId="0" fontId="7" fillId="0" borderId="44" xfId="1" applyFont="1" applyBorder="1" applyAlignment="1">
      <alignment horizontal="left" vertical="center"/>
    </xf>
    <xf numFmtId="0" fontId="7" fillId="0" borderId="44" xfId="1" applyFont="1" applyBorder="1" applyAlignment="1">
      <alignment horizontal="left" vertical="center" wrapText="1"/>
    </xf>
    <xf numFmtId="38" fontId="0" fillId="0" borderId="44" xfId="2" applyFont="1" applyFill="1" applyBorder="1" applyAlignment="1">
      <alignment horizontal="right" vertical="center" wrapText="1"/>
    </xf>
    <xf numFmtId="38" fontId="1" fillId="0" borderId="44" xfId="2" applyFont="1" applyFill="1" applyBorder="1" applyAlignment="1">
      <alignment horizontal="left" vertical="center" wrapText="1"/>
    </xf>
    <xf numFmtId="38" fontId="0" fillId="0" borderId="11" xfId="2" applyFont="1" applyFill="1" applyBorder="1" applyAlignment="1">
      <alignment horizontal="right" vertical="center" wrapText="1"/>
    </xf>
    <xf numFmtId="38" fontId="0" fillId="0" borderId="12" xfId="2" applyFont="1" applyFill="1" applyBorder="1" applyAlignment="1">
      <alignment horizontal="left" vertical="center" wrapText="1"/>
    </xf>
    <xf numFmtId="0" fontId="7" fillId="4" borderId="37" xfId="1" applyFont="1" applyFill="1" applyBorder="1" applyAlignment="1">
      <alignment horizontal="right" vertical="center"/>
    </xf>
    <xf numFmtId="0" fontId="9" fillId="0" borderId="28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38" fontId="9" fillId="0" borderId="0" xfId="1" applyNumberFormat="1" applyFont="1">
      <alignment vertical="center"/>
    </xf>
    <xf numFmtId="180" fontId="9" fillId="0" borderId="52" xfId="2" applyNumberFormat="1" applyFont="1" applyBorder="1" applyAlignment="1">
      <alignment vertical="center" shrinkToFit="1"/>
    </xf>
    <xf numFmtId="176" fontId="23" fillId="0" borderId="14" xfId="1" applyNumberFormat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38" fontId="1" fillId="0" borderId="34" xfId="4" applyFont="1" applyBorder="1">
      <alignment vertical="center"/>
    </xf>
    <xf numFmtId="0" fontId="1" fillId="0" borderId="41" xfId="1" applyBorder="1" applyAlignment="1">
      <alignment vertical="center" shrinkToFit="1"/>
    </xf>
    <xf numFmtId="0" fontId="1" fillId="0" borderId="14" xfId="1" applyBorder="1">
      <alignment vertical="center"/>
    </xf>
    <xf numFmtId="178" fontId="1" fillId="6" borderId="28" xfId="1" applyNumberFormat="1" applyFill="1" applyBorder="1" applyAlignment="1">
      <alignment horizontal="right" vertical="center"/>
    </xf>
    <xf numFmtId="178" fontId="0" fillId="6" borderId="34" xfId="2" applyNumberFormat="1" applyFont="1" applyFill="1" applyBorder="1" applyAlignment="1">
      <alignment horizontal="right" vertical="center" wrapText="1"/>
    </xf>
    <xf numFmtId="38" fontId="0" fillId="0" borderId="23" xfId="2" applyFont="1" applyFill="1" applyBorder="1" applyAlignment="1">
      <alignment horizontal="right" vertical="center" wrapText="1"/>
    </xf>
    <xf numFmtId="38" fontId="0" fillId="0" borderId="23" xfId="2" applyFont="1" applyFill="1" applyBorder="1" applyAlignment="1" applyProtection="1">
      <alignment horizontal="right" vertical="center" wrapText="1"/>
    </xf>
    <xf numFmtId="38" fontId="0" fillId="5" borderId="65" xfId="0" applyNumberFormat="1" applyFill="1" applyBorder="1">
      <alignment vertical="center"/>
    </xf>
    <xf numFmtId="38" fontId="0" fillId="5" borderId="39" xfId="0" applyNumberFormat="1" applyFill="1" applyBorder="1">
      <alignment vertical="center"/>
    </xf>
    <xf numFmtId="179" fontId="0" fillId="5" borderId="39" xfId="2" applyNumberFormat="1" applyFont="1" applyFill="1" applyBorder="1" applyAlignment="1">
      <alignment horizontal="right" vertical="center" wrapText="1"/>
    </xf>
    <xf numFmtId="38" fontId="0" fillId="5" borderId="40" xfId="2" applyFont="1" applyFill="1" applyBorder="1" applyAlignment="1">
      <alignment horizontal="left" vertical="center" wrapText="1"/>
    </xf>
    <xf numFmtId="38" fontId="0" fillId="0" borderId="34" xfId="2" applyFont="1" applyFill="1" applyBorder="1" applyAlignment="1" applyProtection="1">
      <alignment horizontal="right" vertical="center" wrapText="1"/>
    </xf>
    <xf numFmtId="0" fontId="7" fillId="5" borderId="8" xfId="1" applyFont="1" applyFill="1" applyBorder="1" applyAlignment="1">
      <alignment horizontal="left" vertical="center"/>
    </xf>
    <xf numFmtId="0" fontId="7" fillId="5" borderId="9" xfId="1" applyFont="1" applyFill="1" applyBorder="1" applyAlignment="1">
      <alignment horizontal="left" vertical="center"/>
    </xf>
    <xf numFmtId="0" fontId="7" fillId="5" borderId="9" xfId="1" applyFont="1" applyFill="1" applyBorder="1" applyAlignment="1">
      <alignment horizontal="left" vertical="center" wrapText="1"/>
    </xf>
    <xf numFmtId="0" fontId="11" fillId="5" borderId="9" xfId="1" applyFont="1" applyFill="1" applyBorder="1" applyAlignment="1">
      <alignment horizontal="left" vertical="center" wrapText="1"/>
    </xf>
    <xf numFmtId="0" fontId="7" fillId="5" borderId="9" xfId="1" applyFont="1" applyFill="1" applyBorder="1" applyAlignment="1">
      <alignment horizontal="right" vertical="center" wrapText="1"/>
    </xf>
    <xf numFmtId="0" fontId="12" fillId="5" borderId="10" xfId="1" applyFont="1" applyFill="1" applyBorder="1">
      <alignment vertical="center"/>
    </xf>
    <xf numFmtId="38" fontId="0" fillId="5" borderId="9" xfId="0" applyNumberFormat="1" applyFill="1" applyBorder="1">
      <alignment vertical="center"/>
    </xf>
    <xf numFmtId="38" fontId="0" fillId="0" borderId="35" xfId="2" applyFont="1" applyFill="1" applyBorder="1" applyAlignment="1">
      <alignment horizontal="left" vertical="center" wrapText="1"/>
    </xf>
    <xf numFmtId="0" fontId="7" fillId="0" borderId="44" xfId="1" applyFont="1" applyBorder="1" applyAlignment="1">
      <alignment horizontal="left" vertical="center" wrapText="1"/>
    </xf>
    <xf numFmtId="0" fontId="18" fillId="0" borderId="19" xfId="1" applyFont="1" applyBorder="1" applyAlignment="1">
      <alignment horizontal="center" vertical="center"/>
    </xf>
    <xf numFmtId="38" fontId="0" fillId="0" borderId="42" xfId="2" applyFont="1" applyFill="1" applyBorder="1" applyAlignment="1">
      <alignment horizontal="right" vertical="center" wrapText="1"/>
    </xf>
    <xf numFmtId="0" fontId="1" fillId="0" borderId="0" xfId="1" applyBorder="1" applyAlignment="1">
      <alignment horizontal="left" vertical="center" shrinkToFit="1"/>
    </xf>
    <xf numFmtId="178" fontId="1" fillId="6" borderId="25" xfId="1" applyNumberFormat="1" applyFill="1" applyBorder="1" applyAlignment="1">
      <alignment horizontal="right" vertical="center"/>
    </xf>
    <xf numFmtId="40" fontId="0" fillId="0" borderId="4" xfId="2" applyNumberFormat="1" applyFont="1" applyFill="1" applyBorder="1" applyAlignment="1">
      <alignment horizontal="right" vertical="center" wrapText="1"/>
    </xf>
    <xf numFmtId="38" fontId="0" fillId="0" borderId="4" xfId="2" applyFont="1" applyFill="1" applyBorder="1" applyAlignment="1">
      <alignment horizontal="right" vertical="center" wrapText="1"/>
    </xf>
    <xf numFmtId="40" fontId="0" fillId="6" borderId="23" xfId="2" applyNumberFormat="1" applyFont="1" applyFill="1" applyBorder="1" applyAlignment="1">
      <alignment horizontal="right" vertical="center" wrapText="1"/>
    </xf>
    <xf numFmtId="40" fontId="0" fillId="6" borderId="31" xfId="2" applyNumberFormat="1" applyFont="1" applyFill="1" applyBorder="1" applyAlignment="1">
      <alignment horizontal="right" vertical="center" wrapText="1"/>
    </xf>
    <xf numFmtId="40" fontId="0" fillId="6" borderId="34" xfId="2" applyNumberFormat="1" applyFont="1" applyFill="1" applyBorder="1" applyAlignment="1">
      <alignment horizontal="right" vertical="center" wrapText="1"/>
    </xf>
    <xf numFmtId="40" fontId="0" fillId="6" borderId="41" xfId="2" applyNumberFormat="1" applyFont="1" applyFill="1" applyBorder="1" applyAlignment="1">
      <alignment horizontal="right" vertical="center" wrapText="1"/>
    </xf>
    <xf numFmtId="0" fontId="1" fillId="0" borderId="1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38" fontId="0" fillId="2" borderId="46" xfId="4" applyFont="1" applyFill="1" applyBorder="1" applyAlignment="1">
      <alignment horizontal="right" vertical="center" wrapText="1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3" fontId="1" fillId="0" borderId="29" xfId="1" applyNumberFormat="1" applyBorder="1" applyAlignment="1">
      <alignment horizontal="center" vertical="center" wrapText="1"/>
    </xf>
    <xf numFmtId="3" fontId="1" fillId="0" borderId="15" xfId="1" applyNumberFormat="1" applyBorder="1" applyAlignment="1">
      <alignment horizontal="center" vertical="center" wrapText="1"/>
    </xf>
    <xf numFmtId="0" fontId="1" fillId="0" borderId="1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66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7" fillId="0" borderId="34" xfId="1" applyFont="1" applyBorder="1" applyAlignment="1">
      <alignment horizontal="left" vertical="center" wrapText="1"/>
    </xf>
    <xf numFmtId="0" fontId="1" fillId="0" borderId="34" xfId="1" applyFont="1" applyBorder="1" applyAlignment="1">
      <alignment horizontal="left" vertical="center" wrapText="1"/>
    </xf>
    <xf numFmtId="0" fontId="1" fillId="0" borderId="41" xfId="1" applyBorder="1" applyAlignment="1">
      <alignment horizontal="left" vertical="center"/>
    </xf>
    <xf numFmtId="0" fontId="1" fillId="0" borderId="33" xfId="1" applyBorder="1" applyAlignment="1">
      <alignment horizontal="left" vertical="center"/>
    </xf>
    <xf numFmtId="0" fontId="9" fillId="0" borderId="41" xfId="1" applyFont="1" applyBorder="1" applyAlignment="1">
      <alignment horizontal="left" vertical="center"/>
    </xf>
    <xf numFmtId="0" fontId="9" fillId="0" borderId="32" xfId="1" applyFont="1" applyBorder="1" applyAlignment="1">
      <alignment horizontal="left" vertical="center"/>
    </xf>
    <xf numFmtId="0" fontId="1" fillId="0" borderId="4" xfId="1" applyBorder="1" applyAlignment="1">
      <alignment horizontal="left" vertical="center" shrinkToFit="1"/>
    </xf>
    <xf numFmtId="0" fontId="1" fillId="0" borderId="6" xfId="1" applyBorder="1" applyAlignment="1">
      <alignment horizontal="left" vertical="center" shrinkToFit="1"/>
    </xf>
    <xf numFmtId="0" fontId="1" fillId="0" borderId="12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177" fontId="1" fillId="0" borderId="29" xfId="1" applyNumberFormat="1" applyBorder="1" applyAlignment="1">
      <alignment horizontal="left" vertical="center" wrapText="1"/>
    </xf>
    <xf numFmtId="177" fontId="1" fillId="0" borderId="15" xfId="1" applyNumberForma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2" fillId="0" borderId="3" xfId="1" applyFont="1" applyBorder="1">
      <alignment vertical="center"/>
    </xf>
    <xf numFmtId="0" fontId="1" fillId="0" borderId="34" xfId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0" fontId="7" fillId="5" borderId="7" xfId="1" applyFont="1" applyFill="1" applyBorder="1" applyAlignment="1">
      <alignment horizontal="center" vertical="center" textRotation="255"/>
    </xf>
    <xf numFmtId="0" fontId="7" fillId="5" borderId="47" xfId="1" applyFont="1" applyFill="1" applyBorder="1" applyAlignment="1">
      <alignment horizontal="center" vertical="center" textRotation="255"/>
    </xf>
    <xf numFmtId="0" fontId="9" fillId="0" borderId="58" xfId="1" applyFont="1" applyBorder="1" applyAlignment="1">
      <alignment horizontal="left" vertical="center"/>
    </xf>
    <xf numFmtId="0" fontId="9" fillId="0" borderId="59" xfId="1" applyFont="1" applyBorder="1" applyAlignment="1">
      <alignment horizontal="left" vertical="center"/>
    </xf>
    <xf numFmtId="0" fontId="15" fillId="0" borderId="28" xfId="1" applyFont="1" applyBorder="1" applyAlignment="1">
      <alignment horizontal="left" vertical="top" wrapText="1"/>
    </xf>
    <xf numFmtId="0" fontId="15" fillId="0" borderId="23" xfId="1" applyFont="1" applyBorder="1" applyAlignment="1">
      <alignment horizontal="left" vertical="top" wrapText="1"/>
    </xf>
    <xf numFmtId="0" fontId="9" fillId="0" borderId="31" xfId="1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9" fillId="0" borderId="34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15" fillId="0" borderId="14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20" fillId="0" borderId="28" xfId="1" applyFont="1" applyBorder="1" applyAlignment="1">
      <alignment horizontal="left" vertical="top" wrapText="1"/>
    </xf>
    <xf numFmtId="0" fontId="20" fillId="0" borderId="14" xfId="1" applyFont="1" applyBorder="1" applyAlignment="1">
      <alignment horizontal="left" vertical="top" wrapText="1"/>
    </xf>
    <xf numFmtId="0" fontId="20" fillId="0" borderId="23" xfId="1" applyFont="1" applyBorder="1" applyAlignment="1">
      <alignment horizontal="left" vertical="top" wrapText="1"/>
    </xf>
    <xf numFmtId="0" fontId="13" fillId="0" borderId="0" xfId="1" applyFont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 shrinkToFit="1"/>
    </xf>
    <xf numFmtId="0" fontId="19" fillId="0" borderId="33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left" vertical="center" shrinkToFit="1"/>
    </xf>
    <xf numFmtId="0" fontId="9" fillId="0" borderId="33" xfId="1" applyFont="1" applyBorder="1" applyAlignment="1">
      <alignment horizontal="left" vertical="center" shrinkToFit="1"/>
    </xf>
    <xf numFmtId="38" fontId="24" fillId="0" borderId="34" xfId="2" applyFont="1" applyFill="1" applyBorder="1" applyAlignment="1">
      <alignment horizontal="right" vertical="center" wrapText="1"/>
    </xf>
    <xf numFmtId="177" fontId="1" fillId="0" borderId="48" xfId="1" applyNumberFormat="1" applyBorder="1" applyAlignment="1">
      <alignment horizontal="left" vertical="center" wrapText="1"/>
    </xf>
    <xf numFmtId="0" fontId="7" fillId="0" borderId="25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3" fontId="0" fillId="0" borderId="34" xfId="2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3" borderId="8" xfId="1" applyFont="1" applyFill="1" applyBorder="1" applyAlignment="1">
      <alignment horizontal="left" vertical="center"/>
    </xf>
    <xf numFmtId="0" fontId="7" fillId="3" borderId="37" xfId="1" applyFont="1" applyFill="1" applyBorder="1" applyAlignment="1">
      <alignment horizontal="left" vertical="center" wrapText="1"/>
    </xf>
    <xf numFmtId="0" fontId="7" fillId="3" borderId="38" xfId="1" applyFont="1" applyFill="1" applyBorder="1" applyAlignment="1">
      <alignment horizontal="left" vertical="center" wrapText="1"/>
    </xf>
    <xf numFmtId="38" fontId="0" fillId="3" borderId="39" xfId="2" applyFont="1" applyFill="1" applyBorder="1" applyAlignment="1">
      <alignment horizontal="right" vertical="center" wrapText="1"/>
    </xf>
    <xf numFmtId="178" fontId="0" fillId="3" borderId="39" xfId="2" applyNumberFormat="1" applyFont="1" applyFill="1" applyBorder="1" applyAlignment="1">
      <alignment horizontal="right" vertical="center" wrapText="1"/>
    </xf>
    <xf numFmtId="38" fontId="0" fillId="3" borderId="64" xfId="4" applyFont="1" applyFill="1" applyBorder="1" applyAlignment="1">
      <alignment horizontal="right" vertical="center" wrapText="1"/>
    </xf>
    <xf numFmtId="0" fontId="1" fillId="0" borderId="19" xfId="1" applyBorder="1" applyAlignment="1">
      <alignment horizontal="left" vertical="center" wrapText="1"/>
    </xf>
    <xf numFmtId="0" fontId="1" fillId="0" borderId="42" xfId="1" applyBorder="1">
      <alignment vertical="center"/>
    </xf>
    <xf numFmtId="0" fontId="1" fillId="0" borderId="19" xfId="1" applyBorder="1">
      <alignment vertical="center"/>
    </xf>
    <xf numFmtId="38" fontId="1" fillId="6" borderId="19" xfId="4" applyFont="1" applyFill="1" applyBorder="1">
      <alignment vertical="center"/>
    </xf>
    <xf numFmtId="0" fontId="1" fillId="6" borderId="19" xfId="1" applyFill="1" applyBorder="1">
      <alignment vertical="center"/>
    </xf>
    <xf numFmtId="178" fontId="0" fillId="6" borderId="19" xfId="2" applyNumberFormat="1" applyFont="1" applyFill="1" applyBorder="1" applyAlignment="1">
      <alignment horizontal="right" vertical="center" wrapText="1"/>
    </xf>
    <xf numFmtId="38" fontId="0" fillId="5" borderId="64" xfId="4" applyFont="1" applyFill="1" applyBorder="1" applyAlignment="1">
      <alignment horizontal="right" vertical="center" wrapText="1"/>
    </xf>
    <xf numFmtId="38" fontId="0" fillId="4" borderId="64" xfId="4" applyFont="1" applyFill="1" applyBorder="1" applyAlignment="1">
      <alignment horizontal="right" vertical="center" wrapText="1"/>
    </xf>
    <xf numFmtId="0" fontId="1" fillId="0" borderId="8" xfId="1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 wrapText="1"/>
    </xf>
    <xf numFmtId="0" fontId="1" fillId="0" borderId="7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13" xfId="1" applyFill="1" applyBorder="1" applyAlignment="1">
      <alignment horizontal="center" vertical="center"/>
    </xf>
    <xf numFmtId="0" fontId="1" fillId="0" borderId="15" xfId="1" applyFill="1" applyBorder="1" applyAlignment="1">
      <alignment horizontal="center" vertical="center"/>
    </xf>
    <xf numFmtId="177" fontId="1" fillId="0" borderId="35" xfId="1" applyNumberFormat="1" applyFill="1" applyBorder="1" applyAlignment="1">
      <alignment vertical="center" wrapText="1"/>
    </xf>
    <xf numFmtId="0" fontId="1" fillId="0" borderId="33" xfId="1" applyFill="1" applyBorder="1" applyAlignment="1">
      <alignment horizontal="center" vertical="center"/>
    </xf>
    <xf numFmtId="0" fontId="1" fillId="0" borderId="0" xfId="1" applyAlignment="1">
      <alignment vertical="center"/>
    </xf>
    <xf numFmtId="177" fontId="1" fillId="0" borderId="15" xfId="1" applyNumberFormat="1" applyFill="1" applyBorder="1" applyAlignment="1">
      <alignment vertical="center" wrapText="1"/>
    </xf>
    <xf numFmtId="0" fontId="1" fillId="0" borderId="41" xfId="1" applyFill="1" applyBorder="1" applyAlignment="1">
      <alignment horizontal="left" vertical="center" wrapText="1"/>
    </xf>
    <xf numFmtId="0" fontId="1" fillId="0" borderId="32" xfId="1" applyFill="1" applyBorder="1" applyAlignment="1">
      <alignment horizontal="left" vertical="center" wrapText="1"/>
    </xf>
    <xf numFmtId="0" fontId="1" fillId="0" borderId="35" xfId="1" applyFill="1" applyBorder="1" applyAlignment="1">
      <alignment horizontal="left" vertical="center" wrapText="1"/>
    </xf>
    <xf numFmtId="0" fontId="1" fillId="0" borderId="15" xfId="1" applyFill="1" applyBorder="1" applyAlignment="1">
      <alignment horizontal="left" vertical="center" wrapText="1"/>
    </xf>
    <xf numFmtId="0" fontId="17" fillId="0" borderId="36" xfId="1" applyFont="1" applyFill="1" applyBorder="1" applyAlignment="1">
      <alignment vertical="center"/>
    </xf>
    <xf numFmtId="0" fontId="1" fillId="0" borderId="44" xfId="1" applyFill="1" applyBorder="1" applyAlignment="1">
      <alignment vertical="center"/>
    </xf>
    <xf numFmtId="0" fontId="1" fillId="0" borderId="44" xfId="1" applyFill="1" applyBorder="1" applyAlignment="1">
      <alignment vertical="center" wrapText="1"/>
    </xf>
    <xf numFmtId="0" fontId="9" fillId="0" borderId="44" xfId="1" applyFont="1" applyFill="1" applyBorder="1" applyAlignment="1">
      <alignment horizontal="left" vertical="center"/>
    </xf>
    <xf numFmtId="0" fontId="1" fillId="0" borderId="45" xfId="1" applyFill="1" applyBorder="1" applyAlignment="1">
      <alignment horizontal="right" vertical="center"/>
    </xf>
    <xf numFmtId="177" fontId="1" fillId="0" borderId="48" xfId="1" applyNumberFormat="1" applyFill="1" applyBorder="1" applyAlignment="1">
      <alignment vertical="center" wrapText="1"/>
    </xf>
    <xf numFmtId="0" fontId="7" fillId="0" borderId="9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 wrapText="1"/>
    </xf>
    <xf numFmtId="0" fontId="7" fillId="0" borderId="44" xfId="1" applyFont="1" applyFill="1" applyBorder="1" applyAlignment="1">
      <alignment horizontal="left" vertical="center"/>
    </xf>
    <xf numFmtId="0" fontId="7" fillId="0" borderId="44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/>
    </xf>
    <xf numFmtId="0" fontId="7" fillId="0" borderId="10" xfId="1" applyFont="1" applyFill="1" applyBorder="1" applyAlignment="1">
      <alignment horizontal="left" vertical="center" wrapText="1"/>
    </xf>
    <xf numFmtId="0" fontId="1" fillId="0" borderId="0" xfId="1" applyBorder="1" applyAlignment="1">
      <alignment vertical="center"/>
    </xf>
    <xf numFmtId="0" fontId="1" fillId="0" borderId="0" xfId="1" applyBorder="1">
      <alignment vertical="center"/>
    </xf>
    <xf numFmtId="0" fontId="1" fillId="0" borderId="0" xfId="1" applyFont="1">
      <alignment vertical="center"/>
    </xf>
    <xf numFmtId="0" fontId="1" fillId="0" borderId="15" xfId="1" applyFill="1" applyBorder="1" applyAlignment="1">
      <alignment horizontal="center" vertical="center" wrapText="1"/>
    </xf>
    <xf numFmtId="0" fontId="1" fillId="0" borderId="41" xfId="1" applyFill="1" applyBorder="1" applyAlignment="1">
      <alignment horizontal="left" vertical="center"/>
    </xf>
    <xf numFmtId="0" fontId="1" fillId="0" borderId="32" xfId="1" applyFill="1" applyBorder="1" applyAlignment="1">
      <alignment horizontal="left" vertical="center"/>
    </xf>
    <xf numFmtId="0" fontId="1" fillId="7" borderId="63" xfId="1" applyFill="1" applyBorder="1" applyAlignment="1">
      <alignment vertical="center"/>
    </xf>
    <xf numFmtId="0" fontId="1" fillId="7" borderId="26" xfId="1" applyFill="1" applyBorder="1" applyAlignment="1">
      <alignment vertical="center"/>
    </xf>
    <xf numFmtId="0" fontId="1" fillId="7" borderId="32" xfId="1" applyFill="1" applyBorder="1" applyAlignment="1">
      <alignment vertical="center" wrapText="1"/>
    </xf>
    <xf numFmtId="0" fontId="1" fillId="7" borderId="32" xfId="1" applyFill="1" applyBorder="1" applyAlignment="1">
      <alignment vertical="center"/>
    </xf>
    <xf numFmtId="0" fontId="9" fillId="7" borderId="32" xfId="1" applyFont="1" applyFill="1" applyBorder="1" applyAlignment="1">
      <alignment horizontal="left" vertical="center"/>
    </xf>
    <xf numFmtId="0" fontId="1" fillId="7" borderId="33" xfId="1" applyFill="1" applyBorder="1" applyAlignment="1">
      <alignment horizontal="right" vertical="center"/>
    </xf>
    <xf numFmtId="0" fontId="1" fillId="7" borderId="7" xfId="1" applyFill="1" applyBorder="1" applyAlignment="1">
      <alignment vertical="center" wrapText="1"/>
    </xf>
  </cellXfs>
  <cellStyles count="5">
    <cellStyle name="パーセント 2" xfId="3"/>
    <cellStyle name="桁区切り" xfId="4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view="pageBreakPreview" zoomScaleNormal="100" zoomScaleSheetLayoutView="100" workbookViewId="0">
      <selection activeCell="J12" sqref="J12"/>
    </sheetView>
  </sheetViews>
  <sheetFormatPr defaultColWidth="9" defaultRowHeight="13.2" x14ac:dyDescent="0.2"/>
  <cols>
    <col min="1" max="4" width="2.6640625" style="4" customWidth="1"/>
    <col min="5" max="7" width="10.6640625" style="4" customWidth="1"/>
    <col min="8" max="8" width="3.6640625" style="4" customWidth="1"/>
    <col min="9" max="9" width="12.109375" style="4" hidden="1" customWidth="1"/>
    <col min="10" max="10" width="16.6640625" style="4" customWidth="1"/>
    <col min="11" max="11" width="18.33203125" style="4" customWidth="1"/>
    <col min="12" max="12" width="18.109375" style="4" customWidth="1"/>
    <col min="13" max="13" width="18.77734375" style="4" customWidth="1"/>
    <col min="14" max="14" width="15.33203125" style="4" bestFit="1" customWidth="1"/>
    <col min="15" max="15" width="15.33203125" style="4" customWidth="1"/>
    <col min="16" max="16" width="30.6640625" style="4" customWidth="1"/>
    <col min="17" max="17" width="5.6640625" style="4" customWidth="1"/>
    <col min="18" max="16384" width="9" style="4"/>
  </cols>
  <sheetData>
    <row r="1" spans="1:20" ht="18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3"/>
      <c r="S1" s="5"/>
    </row>
    <row r="2" spans="1:20" ht="13.8" thickBot="1" x14ac:dyDescent="0.25">
      <c r="H2" s="6"/>
      <c r="I2" s="6"/>
    </row>
    <row r="3" spans="1:20" ht="17.25" customHeight="1" thickBot="1" x14ac:dyDescent="0.25">
      <c r="A3" s="165" t="s">
        <v>1</v>
      </c>
      <c r="B3" s="166"/>
      <c r="C3" s="166"/>
      <c r="D3" s="166"/>
      <c r="E3" s="167"/>
      <c r="F3" s="168"/>
      <c r="G3" s="166"/>
      <c r="H3" s="166"/>
      <c r="I3" s="166"/>
      <c r="J3" s="166"/>
      <c r="K3" s="167"/>
      <c r="L3" s="7" t="s">
        <v>2</v>
      </c>
      <c r="M3" s="155"/>
      <c r="N3" s="156"/>
      <c r="O3" s="125"/>
      <c r="P3" s="125"/>
      <c r="S3" s="5"/>
    </row>
    <row r="4" spans="1:20" ht="9.9" customHeight="1" thickBot="1" x14ac:dyDescent="0.25">
      <c r="H4" s="6"/>
      <c r="I4" s="6"/>
    </row>
    <row r="5" spans="1:20" x14ac:dyDescent="0.2">
      <c r="A5" s="136" t="s">
        <v>105</v>
      </c>
      <c r="B5" s="137"/>
      <c r="C5" s="137"/>
      <c r="D5" s="137"/>
      <c r="E5" s="137"/>
      <c r="F5" s="137"/>
      <c r="G5" s="137"/>
      <c r="H5" s="138"/>
      <c r="I5" s="8" t="s">
        <v>81</v>
      </c>
      <c r="J5" s="8" t="s">
        <v>88</v>
      </c>
      <c r="K5" s="8" t="s">
        <v>3</v>
      </c>
      <c r="L5" s="8" t="s">
        <v>4</v>
      </c>
      <c r="M5" s="8" t="s">
        <v>5</v>
      </c>
      <c r="N5" s="144" t="s">
        <v>6</v>
      </c>
      <c r="O5" s="144" t="s">
        <v>102</v>
      </c>
      <c r="P5" s="157" t="s">
        <v>101</v>
      </c>
    </row>
    <row r="6" spans="1:20" x14ac:dyDescent="0.2">
      <c r="A6" s="139" t="s">
        <v>110</v>
      </c>
      <c r="B6" s="140"/>
      <c r="C6" s="140"/>
      <c r="D6" s="140"/>
      <c r="E6" s="140"/>
      <c r="F6" s="140"/>
      <c r="G6" s="140"/>
      <c r="H6" s="141"/>
      <c r="I6" s="10"/>
      <c r="J6" s="10" t="s">
        <v>106</v>
      </c>
      <c r="K6" s="10" t="s">
        <v>107</v>
      </c>
      <c r="L6" s="10" t="s">
        <v>108</v>
      </c>
      <c r="M6" s="10" t="s">
        <v>109</v>
      </c>
      <c r="N6" s="145"/>
      <c r="O6" s="145"/>
      <c r="P6" s="158"/>
    </row>
    <row r="7" spans="1:20" x14ac:dyDescent="0.2">
      <c r="A7" s="139" t="s">
        <v>111</v>
      </c>
      <c r="B7" s="140"/>
      <c r="C7" s="140"/>
      <c r="D7" s="140"/>
      <c r="E7" s="140"/>
      <c r="F7" s="140"/>
      <c r="G7" s="140"/>
      <c r="H7" s="141"/>
      <c r="I7" s="9" t="s">
        <v>82</v>
      </c>
      <c r="J7" s="100" t="s">
        <v>112</v>
      </c>
      <c r="K7" s="100" t="s">
        <v>113</v>
      </c>
      <c r="L7" s="100" t="s">
        <v>114</v>
      </c>
      <c r="M7" s="100" t="s">
        <v>115</v>
      </c>
      <c r="N7" s="10" t="s">
        <v>7</v>
      </c>
      <c r="O7" s="10" t="s">
        <v>103</v>
      </c>
      <c r="P7" s="159"/>
    </row>
    <row r="8" spans="1:20" x14ac:dyDescent="0.2">
      <c r="A8" s="146"/>
      <c r="B8" s="147"/>
      <c r="C8" s="147"/>
      <c r="D8" s="147"/>
      <c r="E8" s="147"/>
      <c r="F8" s="147"/>
      <c r="G8" s="147"/>
      <c r="H8" s="148"/>
      <c r="I8" s="10" t="s">
        <v>8</v>
      </c>
      <c r="J8" s="10" t="s">
        <v>8</v>
      </c>
      <c r="K8" s="10" t="s">
        <v>9</v>
      </c>
      <c r="L8" s="10" t="s">
        <v>10</v>
      </c>
      <c r="M8" s="10" t="s">
        <v>11</v>
      </c>
      <c r="N8" s="11" t="s">
        <v>12</v>
      </c>
      <c r="O8" s="11" t="s">
        <v>104</v>
      </c>
      <c r="P8" s="159"/>
    </row>
    <row r="9" spans="1:20" ht="27.9" customHeight="1" thickBot="1" x14ac:dyDescent="0.25">
      <c r="A9" s="12" t="str">
        <f>+IF(J49=0,"①付加価値額（円）","①付加価値額（円/人）")</f>
        <v>①付加価値額（円）</v>
      </c>
      <c r="B9" s="13"/>
      <c r="C9" s="13"/>
      <c r="D9" s="13"/>
      <c r="E9" s="13"/>
      <c r="F9" s="14"/>
      <c r="G9" s="14"/>
      <c r="H9" s="15" t="s">
        <v>13</v>
      </c>
      <c r="I9" s="16" t="e">
        <f>I11-I19+I44</f>
        <v>#REF!</v>
      </c>
      <c r="J9" s="16">
        <f>(J11-J19)+J44</f>
        <v>22595000</v>
      </c>
      <c r="K9" s="16">
        <f>(K11-K19)+K44</f>
        <v>0</v>
      </c>
      <c r="L9" s="16">
        <f>(L11-L19)+L44</f>
        <v>0</v>
      </c>
      <c r="M9" s="16">
        <f>(M11-M19)+M44</f>
        <v>0</v>
      </c>
      <c r="N9" s="81">
        <f>(M9-J9)/J9*100</f>
        <v>-100</v>
      </c>
      <c r="O9" s="135">
        <f>M9-J9</f>
        <v>-22595000</v>
      </c>
      <c r="P9" s="17"/>
    </row>
    <row r="10" spans="1:20" ht="9.9" customHeight="1" thickBot="1" x14ac:dyDescent="0.25">
      <c r="A10" s="18"/>
      <c r="B10" s="19"/>
      <c r="C10" s="19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1"/>
    </row>
    <row r="11" spans="1:20" ht="27.9" customHeight="1" x14ac:dyDescent="0.2">
      <c r="A11" s="206" t="s">
        <v>14</v>
      </c>
      <c r="B11" s="207"/>
      <c r="C11" s="207"/>
      <c r="D11" s="207"/>
      <c r="E11" s="207"/>
      <c r="F11" s="207"/>
      <c r="G11" s="207"/>
      <c r="H11" s="208"/>
      <c r="I11" s="209">
        <f>SUM(I12:I17)</f>
        <v>15122572.363636363</v>
      </c>
      <c r="J11" s="209">
        <f>J12+J13+J15+J16</f>
        <v>81015000</v>
      </c>
      <c r="K11" s="209">
        <f t="shared" ref="K11:M11" si="0">K12+K13+K15+K16</f>
        <v>0</v>
      </c>
      <c r="L11" s="209">
        <f t="shared" si="0"/>
        <v>0</v>
      </c>
      <c r="M11" s="209">
        <f t="shared" si="0"/>
        <v>0</v>
      </c>
      <c r="N11" s="210">
        <f>(M11-J11)/J11*100</f>
        <v>-100</v>
      </c>
      <c r="O11" s="211">
        <f>M11-J11</f>
        <v>-81015000</v>
      </c>
      <c r="P11" s="30"/>
    </row>
    <row r="12" spans="1:20" ht="24.9" customHeight="1" x14ac:dyDescent="0.2">
      <c r="A12" s="23"/>
      <c r="B12" s="164" t="s">
        <v>116</v>
      </c>
      <c r="C12" s="164"/>
      <c r="D12" s="164"/>
      <c r="E12" s="164"/>
      <c r="F12" s="153" t="s">
        <v>117</v>
      </c>
      <c r="G12" s="154"/>
      <c r="H12" s="101">
        <v>1</v>
      </c>
      <c r="I12" s="25">
        <f>13862358*(12/11)</f>
        <v>15122572.363636363</v>
      </c>
      <c r="J12" s="25">
        <v>80000000</v>
      </c>
      <c r="K12" s="25"/>
      <c r="L12" s="25"/>
      <c r="M12" s="25"/>
      <c r="N12" s="106"/>
      <c r="O12" s="106"/>
      <c r="P12" s="160" t="s">
        <v>121</v>
      </c>
      <c r="T12" s="24"/>
    </row>
    <row r="13" spans="1:20" ht="24.9" customHeight="1" x14ac:dyDescent="0.2">
      <c r="A13" s="23"/>
      <c r="B13" s="164"/>
      <c r="C13" s="164"/>
      <c r="D13" s="164"/>
      <c r="E13" s="164"/>
      <c r="F13" s="193" t="s">
        <v>118</v>
      </c>
      <c r="G13" s="194"/>
      <c r="H13" s="101">
        <v>2</v>
      </c>
      <c r="I13" s="25"/>
      <c r="J13" s="195">
        <v>15000</v>
      </c>
      <c r="K13" s="195"/>
      <c r="L13" s="195"/>
      <c r="M13" s="195"/>
      <c r="N13" s="106"/>
      <c r="O13" s="106"/>
      <c r="P13" s="161"/>
      <c r="T13" s="24"/>
    </row>
    <row r="14" spans="1:20" ht="24.9" customHeight="1" x14ac:dyDescent="0.2">
      <c r="A14" s="23"/>
      <c r="B14" s="164"/>
      <c r="C14" s="164"/>
      <c r="D14" s="164"/>
      <c r="E14" s="164"/>
      <c r="F14" s="33" t="s">
        <v>99</v>
      </c>
      <c r="G14" s="82"/>
      <c r="H14" s="101">
        <v>3</v>
      </c>
      <c r="I14" s="25"/>
      <c r="J14" s="25">
        <f>SUM(J15:J17)</f>
        <v>3000000</v>
      </c>
      <c r="K14" s="25">
        <f t="shared" ref="K14:M14" si="1">K15+K17</f>
        <v>0</v>
      </c>
      <c r="L14" s="25">
        <f t="shared" si="1"/>
        <v>0</v>
      </c>
      <c r="M14" s="25">
        <f t="shared" si="1"/>
        <v>0</v>
      </c>
      <c r="N14" s="106"/>
      <c r="O14" s="106"/>
      <c r="P14" s="161"/>
      <c r="T14" s="24"/>
    </row>
    <row r="15" spans="1:20" ht="24.9" customHeight="1" x14ac:dyDescent="0.2">
      <c r="A15" s="23"/>
      <c r="B15" s="164"/>
      <c r="C15" s="164"/>
      <c r="D15" s="164"/>
      <c r="E15" s="164"/>
      <c r="F15" s="104"/>
      <c r="G15" s="103" t="s">
        <v>100</v>
      </c>
      <c r="H15" s="101">
        <v>4</v>
      </c>
      <c r="I15" s="25"/>
      <c r="J15" s="102">
        <v>0</v>
      </c>
      <c r="K15" s="25"/>
      <c r="L15" s="25"/>
      <c r="M15" s="25"/>
      <c r="N15" s="106"/>
      <c r="O15" s="106"/>
      <c r="P15" s="161"/>
      <c r="T15" s="24"/>
    </row>
    <row r="16" spans="1:20" ht="24.9" customHeight="1" x14ac:dyDescent="0.2">
      <c r="A16" s="23"/>
      <c r="B16" s="164"/>
      <c r="C16" s="164"/>
      <c r="D16" s="164"/>
      <c r="E16" s="164"/>
      <c r="F16" s="104"/>
      <c r="G16" s="103" t="s">
        <v>120</v>
      </c>
      <c r="H16" s="101">
        <v>5</v>
      </c>
      <c r="I16" s="25"/>
      <c r="J16" s="102">
        <v>1000000</v>
      </c>
      <c r="K16" s="25"/>
      <c r="L16" s="25"/>
      <c r="M16" s="25"/>
      <c r="N16" s="106"/>
      <c r="O16" s="106"/>
      <c r="P16" s="161"/>
      <c r="T16" s="24"/>
    </row>
    <row r="17" spans="1:20" ht="24.9" customHeight="1" thickBot="1" x14ac:dyDescent="0.25">
      <c r="A17" s="26"/>
      <c r="B17" s="212"/>
      <c r="C17" s="212"/>
      <c r="D17" s="212"/>
      <c r="E17" s="212"/>
      <c r="F17" s="213"/>
      <c r="G17" s="40" t="s">
        <v>119</v>
      </c>
      <c r="H17" s="123">
        <v>6</v>
      </c>
      <c r="I17" s="214"/>
      <c r="J17" s="215">
        <v>2000000</v>
      </c>
      <c r="K17" s="216"/>
      <c r="L17" s="216"/>
      <c r="M17" s="216"/>
      <c r="N17" s="217"/>
      <c r="O17" s="217"/>
      <c r="P17" s="196"/>
      <c r="T17" s="24"/>
    </row>
    <row r="18" spans="1:20" ht="9.9" customHeight="1" thickBot="1" x14ac:dyDescent="0.25">
      <c r="A18" s="88"/>
      <c r="B18" s="122"/>
      <c r="C18" s="122"/>
      <c r="D18" s="122"/>
      <c r="E18" s="122"/>
      <c r="F18" s="122"/>
      <c r="G18" s="122"/>
      <c r="H18" s="89"/>
      <c r="I18" s="90"/>
      <c r="J18" s="90"/>
      <c r="K18" s="90"/>
      <c r="L18" s="90"/>
      <c r="M18" s="90"/>
      <c r="N18" s="90"/>
      <c r="O18" s="90"/>
      <c r="P18" s="91"/>
    </row>
    <row r="19" spans="1:20" ht="24.9" customHeight="1" x14ac:dyDescent="0.2">
      <c r="A19" s="27" t="s">
        <v>15</v>
      </c>
      <c r="B19" s="28"/>
      <c r="C19" s="28"/>
      <c r="D19" s="28"/>
      <c r="E19" s="28"/>
      <c r="F19" s="28"/>
      <c r="G19" s="94"/>
      <c r="H19" s="29"/>
      <c r="I19" s="43" t="e">
        <f>I20+I33+I34+#REF!+#REF!+#REF!+#REF!-I35</f>
        <v>#REF!</v>
      </c>
      <c r="J19" s="43">
        <f>SUM(J20:J42)</f>
        <v>74120000</v>
      </c>
      <c r="K19" s="43">
        <f t="shared" ref="K19:M19" si="2">SUM(K20:K42)</f>
        <v>0</v>
      </c>
      <c r="L19" s="43">
        <f t="shared" si="2"/>
        <v>0</v>
      </c>
      <c r="M19" s="43">
        <f t="shared" si="2"/>
        <v>0</v>
      </c>
      <c r="N19" s="42">
        <f>(M19-J19)/J19*100</f>
        <v>-100</v>
      </c>
      <c r="O19" s="219">
        <f>M19-J19</f>
        <v>-74120000</v>
      </c>
      <c r="P19" s="30"/>
    </row>
    <row r="20" spans="1:20" ht="24.9" customHeight="1" x14ac:dyDescent="0.2">
      <c r="A20" s="31"/>
      <c r="B20" s="150" t="s">
        <v>122</v>
      </c>
      <c r="C20" s="150"/>
      <c r="D20" s="150"/>
      <c r="E20" s="150"/>
      <c r="F20" s="151" t="s">
        <v>123</v>
      </c>
      <c r="G20" s="152"/>
      <c r="H20" s="41">
        <v>7</v>
      </c>
      <c r="I20" s="34"/>
      <c r="J20" s="34">
        <v>390000</v>
      </c>
      <c r="K20" s="34"/>
      <c r="L20" s="34"/>
      <c r="M20" s="34"/>
      <c r="N20" s="105"/>
      <c r="O20" s="126"/>
      <c r="P20" s="142"/>
    </row>
    <row r="21" spans="1:20" ht="24.9" customHeight="1" x14ac:dyDescent="0.2">
      <c r="A21" s="31"/>
      <c r="B21" s="150"/>
      <c r="C21" s="150"/>
      <c r="D21" s="150"/>
      <c r="E21" s="150"/>
      <c r="F21" s="151" t="s">
        <v>124</v>
      </c>
      <c r="G21" s="152"/>
      <c r="H21" s="41">
        <v>8</v>
      </c>
      <c r="I21" s="34"/>
      <c r="J21" s="34">
        <v>1200000</v>
      </c>
      <c r="K21" s="34"/>
      <c r="L21" s="34"/>
      <c r="M21" s="34"/>
      <c r="N21" s="105"/>
      <c r="O21" s="126"/>
      <c r="P21" s="143"/>
    </row>
    <row r="22" spans="1:20" ht="24.9" customHeight="1" x14ac:dyDescent="0.2">
      <c r="A22" s="31"/>
      <c r="B22" s="150"/>
      <c r="C22" s="150"/>
      <c r="D22" s="150"/>
      <c r="E22" s="150"/>
      <c r="F22" s="151" t="s">
        <v>125</v>
      </c>
      <c r="G22" s="152"/>
      <c r="H22" s="41">
        <v>9</v>
      </c>
      <c r="I22" s="34"/>
      <c r="J22" s="34">
        <v>0</v>
      </c>
      <c r="K22" s="34"/>
      <c r="L22" s="34"/>
      <c r="M22" s="34"/>
      <c r="N22" s="105"/>
      <c r="O22" s="126"/>
      <c r="P22" s="143"/>
    </row>
    <row r="23" spans="1:20" ht="24.9" customHeight="1" x14ac:dyDescent="0.2">
      <c r="A23" s="31"/>
      <c r="B23" s="150"/>
      <c r="C23" s="150"/>
      <c r="D23" s="150"/>
      <c r="E23" s="150"/>
      <c r="F23" s="151" t="s">
        <v>126</v>
      </c>
      <c r="G23" s="152"/>
      <c r="H23" s="41">
        <v>10</v>
      </c>
      <c r="I23" s="34"/>
      <c r="J23" s="34">
        <v>5000000</v>
      </c>
      <c r="K23" s="34"/>
      <c r="L23" s="34"/>
      <c r="M23" s="34"/>
      <c r="N23" s="105"/>
      <c r="O23" s="126"/>
      <c r="P23" s="143"/>
    </row>
    <row r="24" spans="1:20" ht="24.9" customHeight="1" x14ac:dyDescent="0.2">
      <c r="A24" s="31"/>
      <c r="B24" s="150"/>
      <c r="C24" s="150"/>
      <c r="D24" s="150"/>
      <c r="E24" s="150"/>
      <c r="F24" s="151" t="s">
        <v>127</v>
      </c>
      <c r="G24" s="152"/>
      <c r="H24" s="41">
        <v>11</v>
      </c>
      <c r="I24" s="34"/>
      <c r="J24" s="34">
        <v>0</v>
      </c>
      <c r="K24" s="34"/>
      <c r="L24" s="34"/>
      <c r="M24" s="34"/>
      <c r="N24" s="105"/>
      <c r="O24" s="126"/>
      <c r="P24" s="143"/>
    </row>
    <row r="25" spans="1:20" ht="24.9" customHeight="1" x14ac:dyDescent="0.2">
      <c r="A25" s="31"/>
      <c r="B25" s="150"/>
      <c r="C25" s="150"/>
      <c r="D25" s="150"/>
      <c r="E25" s="150"/>
      <c r="F25" s="151" t="s">
        <v>128</v>
      </c>
      <c r="G25" s="152"/>
      <c r="H25" s="41">
        <v>12</v>
      </c>
      <c r="I25" s="34"/>
      <c r="J25" s="34">
        <v>500000</v>
      </c>
      <c r="K25" s="34"/>
      <c r="L25" s="34"/>
      <c r="M25" s="34"/>
      <c r="N25" s="105"/>
      <c r="O25" s="126"/>
      <c r="P25" s="143"/>
    </row>
    <row r="26" spans="1:20" ht="24.9" customHeight="1" x14ac:dyDescent="0.2">
      <c r="A26" s="31"/>
      <c r="B26" s="150"/>
      <c r="C26" s="150"/>
      <c r="D26" s="150"/>
      <c r="E26" s="150"/>
      <c r="F26" s="151" t="s">
        <v>129</v>
      </c>
      <c r="G26" s="152"/>
      <c r="H26" s="41">
        <v>13</v>
      </c>
      <c r="I26" s="34"/>
      <c r="J26" s="34">
        <v>3800000</v>
      </c>
      <c r="K26" s="34"/>
      <c r="L26" s="34"/>
      <c r="M26" s="34"/>
      <c r="N26" s="105"/>
      <c r="O26" s="126"/>
      <c r="P26" s="143"/>
    </row>
    <row r="27" spans="1:20" ht="24.9" customHeight="1" x14ac:dyDescent="0.2">
      <c r="A27" s="31"/>
      <c r="B27" s="150"/>
      <c r="C27" s="150"/>
      <c r="D27" s="150"/>
      <c r="E27" s="150"/>
      <c r="F27" s="151" t="s">
        <v>130</v>
      </c>
      <c r="G27" s="152"/>
      <c r="H27" s="41">
        <v>14</v>
      </c>
      <c r="I27" s="34"/>
      <c r="J27" s="34">
        <v>360000</v>
      </c>
      <c r="K27" s="34"/>
      <c r="L27" s="34"/>
      <c r="M27" s="34"/>
      <c r="N27" s="105"/>
      <c r="O27" s="126"/>
      <c r="P27" s="143"/>
    </row>
    <row r="28" spans="1:20" ht="24.9" customHeight="1" x14ac:dyDescent="0.2">
      <c r="A28" s="31"/>
      <c r="B28" s="150"/>
      <c r="C28" s="150"/>
      <c r="D28" s="150"/>
      <c r="E28" s="150"/>
      <c r="F28" s="151" t="s">
        <v>131</v>
      </c>
      <c r="G28" s="152"/>
      <c r="H28" s="41">
        <v>15</v>
      </c>
      <c r="I28" s="34"/>
      <c r="J28" s="34">
        <v>2500000</v>
      </c>
      <c r="K28" s="34"/>
      <c r="L28" s="34"/>
      <c r="M28" s="34"/>
      <c r="N28" s="105"/>
      <c r="O28" s="126"/>
      <c r="P28" s="143"/>
    </row>
    <row r="29" spans="1:20" ht="24.9" customHeight="1" x14ac:dyDescent="0.2">
      <c r="A29" s="31"/>
      <c r="B29" s="150"/>
      <c r="C29" s="150"/>
      <c r="D29" s="150"/>
      <c r="E29" s="150"/>
      <c r="F29" s="151" t="s">
        <v>132</v>
      </c>
      <c r="G29" s="152"/>
      <c r="H29" s="41">
        <v>16</v>
      </c>
      <c r="I29" s="34"/>
      <c r="J29" s="34">
        <v>2500000</v>
      </c>
      <c r="K29" s="34"/>
      <c r="L29" s="34"/>
      <c r="M29" s="34"/>
      <c r="N29" s="105"/>
      <c r="O29" s="126"/>
      <c r="P29" s="143"/>
    </row>
    <row r="30" spans="1:20" ht="24.9" customHeight="1" x14ac:dyDescent="0.2">
      <c r="A30" s="31"/>
      <c r="B30" s="150"/>
      <c r="C30" s="150"/>
      <c r="D30" s="150"/>
      <c r="E30" s="150"/>
      <c r="F30" s="151" t="s">
        <v>133</v>
      </c>
      <c r="G30" s="152"/>
      <c r="H30" s="41">
        <v>17</v>
      </c>
      <c r="I30" s="34"/>
      <c r="J30" s="34">
        <v>100000</v>
      </c>
      <c r="K30" s="34"/>
      <c r="L30" s="34"/>
      <c r="M30" s="34"/>
      <c r="N30" s="105"/>
      <c r="O30" s="126"/>
      <c r="P30" s="143"/>
    </row>
    <row r="31" spans="1:20" ht="24.9" customHeight="1" x14ac:dyDescent="0.2">
      <c r="A31" s="31"/>
      <c r="B31" s="150"/>
      <c r="C31" s="150"/>
      <c r="D31" s="150"/>
      <c r="E31" s="150"/>
      <c r="F31" s="151" t="s">
        <v>134</v>
      </c>
      <c r="G31" s="152"/>
      <c r="H31" s="41">
        <v>18</v>
      </c>
      <c r="I31" s="34"/>
      <c r="J31" s="34">
        <v>530000</v>
      </c>
      <c r="K31" s="34"/>
      <c r="L31" s="34"/>
      <c r="M31" s="34"/>
      <c r="N31" s="105"/>
      <c r="O31" s="126"/>
      <c r="P31" s="143"/>
    </row>
    <row r="32" spans="1:20" ht="24.9" customHeight="1" x14ac:dyDescent="0.2">
      <c r="A32" s="31"/>
      <c r="B32" s="150"/>
      <c r="C32" s="150"/>
      <c r="D32" s="150"/>
      <c r="E32" s="150"/>
      <c r="F32" s="151" t="s">
        <v>135</v>
      </c>
      <c r="G32" s="152"/>
      <c r="H32" s="41">
        <v>19</v>
      </c>
      <c r="I32" s="34"/>
      <c r="J32" s="34">
        <v>1700000</v>
      </c>
      <c r="K32" s="34"/>
      <c r="L32" s="34"/>
      <c r="M32" s="34"/>
      <c r="N32" s="105"/>
      <c r="O32" s="126"/>
      <c r="P32" s="143"/>
    </row>
    <row r="33" spans="1:16" ht="24.9" customHeight="1" x14ac:dyDescent="0.2">
      <c r="A33" s="31"/>
      <c r="B33" s="150"/>
      <c r="C33" s="150"/>
      <c r="D33" s="150"/>
      <c r="E33" s="150"/>
      <c r="F33" s="151" t="s">
        <v>136</v>
      </c>
      <c r="G33" s="152"/>
      <c r="H33" s="41">
        <v>20</v>
      </c>
      <c r="I33" s="34">
        <f>13625681*(12/11)</f>
        <v>14864379.272727272</v>
      </c>
      <c r="J33" s="34">
        <v>7500000</v>
      </c>
      <c r="K33" s="34"/>
      <c r="L33" s="34"/>
      <c r="M33" s="34"/>
      <c r="N33" s="105"/>
      <c r="O33" s="126"/>
      <c r="P33" s="143"/>
    </row>
    <row r="34" spans="1:16" ht="24.9" customHeight="1" x14ac:dyDescent="0.2">
      <c r="A34" s="31"/>
      <c r="B34" s="150"/>
      <c r="C34" s="150"/>
      <c r="D34" s="150"/>
      <c r="E34" s="150"/>
      <c r="F34" s="151" t="s">
        <v>137</v>
      </c>
      <c r="G34" s="152"/>
      <c r="H34" s="41">
        <v>21</v>
      </c>
      <c r="I34" s="32"/>
      <c r="J34" s="32">
        <v>12000000</v>
      </c>
      <c r="K34" s="32"/>
      <c r="L34" s="32"/>
      <c r="M34" s="32"/>
      <c r="N34" s="105"/>
      <c r="O34" s="126"/>
      <c r="P34" s="143"/>
    </row>
    <row r="35" spans="1:16" ht="24.9" customHeight="1" x14ac:dyDescent="0.2">
      <c r="A35" s="31"/>
      <c r="B35" s="150"/>
      <c r="C35" s="150"/>
      <c r="D35" s="150"/>
      <c r="E35" s="150"/>
      <c r="F35" s="151" t="s">
        <v>138</v>
      </c>
      <c r="G35" s="152"/>
      <c r="H35" s="41">
        <v>22</v>
      </c>
      <c r="I35" s="34"/>
      <c r="J35" s="34">
        <v>20000</v>
      </c>
      <c r="K35" s="34"/>
      <c r="L35" s="34"/>
      <c r="M35" s="34"/>
      <c r="N35" s="105"/>
      <c r="O35" s="126"/>
      <c r="P35" s="143"/>
    </row>
    <row r="36" spans="1:16" ht="24.9" customHeight="1" x14ac:dyDescent="0.2">
      <c r="A36" s="31"/>
      <c r="B36" s="150"/>
      <c r="C36" s="150"/>
      <c r="D36" s="150"/>
      <c r="E36" s="150"/>
      <c r="F36" s="151" t="s">
        <v>139</v>
      </c>
      <c r="G36" s="152"/>
      <c r="H36" s="41">
        <v>23</v>
      </c>
      <c r="I36" s="34"/>
      <c r="J36" s="34">
        <v>340000</v>
      </c>
      <c r="K36" s="34"/>
      <c r="L36" s="34"/>
      <c r="M36" s="34"/>
      <c r="N36" s="105"/>
      <c r="O36" s="126"/>
      <c r="P36" s="143"/>
    </row>
    <row r="37" spans="1:16" ht="24.9" customHeight="1" x14ac:dyDescent="0.2">
      <c r="A37" s="31"/>
      <c r="B37" s="150"/>
      <c r="C37" s="150"/>
      <c r="D37" s="150"/>
      <c r="E37" s="150"/>
      <c r="F37" s="151" t="s">
        <v>140</v>
      </c>
      <c r="G37" s="152"/>
      <c r="H37" s="41">
        <v>24</v>
      </c>
      <c r="I37" s="34"/>
      <c r="J37" s="34">
        <v>160000</v>
      </c>
      <c r="K37" s="34"/>
      <c r="L37" s="34"/>
      <c r="M37" s="34"/>
      <c r="N37" s="105"/>
      <c r="O37" s="126"/>
      <c r="P37" s="143"/>
    </row>
    <row r="38" spans="1:16" ht="24.9" customHeight="1" x14ac:dyDescent="0.2">
      <c r="A38" s="31"/>
      <c r="B38" s="150"/>
      <c r="C38" s="150"/>
      <c r="D38" s="150"/>
      <c r="E38" s="150"/>
      <c r="F38" s="151" t="s">
        <v>141</v>
      </c>
      <c r="G38" s="152"/>
      <c r="H38" s="41">
        <v>25</v>
      </c>
      <c r="I38" s="34"/>
      <c r="J38" s="34">
        <v>2200000</v>
      </c>
      <c r="K38" s="34"/>
      <c r="L38" s="34"/>
      <c r="M38" s="34"/>
      <c r="N38" s="105"/>
      <c r="O38" s="126"/>
      <c r="P38" s="143"/>
    </row>
    <row r="39" spans="1:16" ht="24.9" customHeight="1" x14ac:dyDescent="0.2">
      <c r="A39" s="31"/>
      <c r="B39" s="150"/>
      <c r="C39" s="150"/>
      <c r="D39" s="150"/>
      <c r="E39" s="150"/>
      <c r="F39" s="151" t="s">
        <v>142</v>
      </c>
      <c r="G39" s="152"/>
      <c r="H39" s="41">
        <v>26</v>
      </c>
      <c r="I39" s="34"/>
      <c r="J39" s="34">
        <v>1500000</v>
      </c>
      <c r="K39" s="34"/>
      <c r="L39" s="34"/>
      <c r="M39" s="34"/>
      <c r="N39" s="105"/>
      <c r="O39" s="126"/>
      <c r="P39" s="143"/>
    </row>
    <row r="40" spans="1:16" ht="24.9" customHeight="1" x14ac:dyDescent="0.2">
      <c r="A40" s="31"/>
      <c r="B40" s="150"/>
      <c r="C40" s="150"/>
      <c r="D40" s="150"/>
      <c r="E40" s="150"/>
      <c r="F40" s="151" t="s">
        <v>143</v>
      </c>
      <c r="G40" s="152"/>
      <c r="H40" s="41">
        <v>27</v>
      </c>
      <c r="I40" s="34"/>
      <c r="J40" s="34">
        <v>1300000</v>
      </c>
      <c r="K40" s="34"/>
      <c r="L40" s="34"/>
      <c r="M40" s="34"/>
      <c r="N40" s="105"/>
      <c r="O40" s="126"/>
      <c r="P40" s="143"/>
    </row>
    <row r="41" spans="1:16" ht="24.9" customHeight="1" x14ac:dyDescent="0.2">
      <c r="A41" s="31"/>
      <c r="B41" s="150"/>
      <c r="C41" s="150"/>
      <c r="D41" s="150"/>
      <c r="E41" s="150"/>
      <c r="F41" s="151" t="s">
        <v>144</v>
      </c>
      <c r="G41" s="152"/>
      <c r="H41" s="41">
        <v>28</v>
      </c>
      <c r="I41" s="34"/>
      <c r="J41" s="34">
        <v>30000000</v>
      </c>
      <c r="K41" s="34"/>
      <c r="L41" s="34"/>
      <c r="M41" s="34"/>
      <c r="N41" s="105"/>
      <c r="O41" s="126"/>
      <c r="P41" s="143"/>
    </row>
    <row r="42" spans="1:16" ht="24.9" customHeight="1" thickBot="1" x14ac:dyDescent="0.25">
      <c r="A42" s="31"/>
      <c r="B42" s="150"/>
      <c r="C42" s="150"/>
      <c r="D42" s="150"/>
      <c r="E42" s="150"/>
      <c r="F42" s="151" t="s">
        <v>145</v>
      </c>
      <c r="G42" s="152"/>
      <c r="H42" s="41">
        <v>29</v>
      </c>
      <c r="I42" s="34"/>
      <c r="J42" s="34">
        <v>520000</v>
      </c>
      <c r="K42" s="34"/>
      <c r="L42" s="34"/>
      <c r="M42" s="34"/>
      <c r="N42" s="105"/>
      <c r="O42" s="126"/>
      <c r="P42" s="143"/>
    </row>
    <row r="43" spans="1:16" ht="9.9" customHeight="1" thickBot="1" x14ac:dyDescent="0.25">
      <c r="A43" s="84"/>
      <c r="B43" s="85"/>
      <c r="C43" s="85"/>
      <c r="D43" s="85"/>
      <c r="E43" s="85"/>
      <c r="F43" s="85"/>
      <c r="G43" s="85"/>
      <c r="H43" s="85"/>
      <c r="I43" s="86"/>
      <c r="J43" s="86"/>
      <c r="K43" s="86"/>
      <c r="L43" s="86"/>
      <c r="M43" s="86"/>
      <c r="N43" s="86"/>
      <c r="O43" s="86"/>
      <c r="P43" s="87"/>
    </row>
    <row r="44" spans="1:16" ht="27.9" customHeight="1" x14ac:dyDescent="0.2">
      <c r="A44" s="114" t="s">
        <v>16</v>
      </c>
      <c r="B44" s="115"/>
      <c r="C44" s="116"/>
      <c r="D44" s="116"/>
      <c r="E44" s="116"/>
      <c r="F44" s="117"/>
      <c r="G44" s="118"/>
      <c r="H44" s="119"/>
      <c r="I44" s="120" t="e">
        <f>I45+#REF!+I46</f>
        <v>#REF!</v>
      </c>
      <c r="J44" s="109">
        <f>SUM(J45:J47)</f>
        <v>15700000</v>
      </c>
      <c r="K44" s="110">
        <f>SUM(K45:K47)</f>
        <v>0</v>
      </c>
      <c r="L44" s="110">
        <f>SUM(L45:L47)</f>
        <v>0</v>
      </c>
      <c r="M44" s="110">
        <f>SUM(M45:M47)</f>
        <v>0</v>
      </c>
      <c r="N44" s="111">
        <f>(M44-J44)/J44*100</f>
        <v>-100</v>
      </c>
      <c r="O44" s="218">
        <f>M44-J44</f>
        <v>-15700000</v>
      </c>
      <c r="P44" s="112"/>
    </row>
    <row r="45" spans="1:16" ht="27.9" customHeight="1" x14ac:dyDescent="0.2">
      <c r="A45" s="169" t="s">
        <v>22</v>
      </c>
      <c r="B45" s="197" t="s">
        <v>148</v>
      </c>
      <c r="C45" s="198"/>
      <c r="D45" s="198"/>
      <c r="E45" s="199"/>
      <c r="F45" s="149" t="s">
        <v>146</v>
      </c>
      <c r="G45" s="149"/>
      <c r="H45" s="101">
        <v>30</v>
      </c>
      <c r="I45" s="25">
        <f>7256513*(12/11)</f>
        <v>7916195.9999999991</v>
      </c>
      <c r="J45" s="203">
        <f>J34</f>
        <v>12000000</v>
      </c>
      <c r="K45" s="107"/>
      <c r="L45" s="107"/>
      <c r="M45" s="108"/>
      <c r="N45" s="129"/>
      <c r="O45" s="130"/>
      <c r="P45" s="22"/>
    </row>
    <row r="46" spans="1:16" ht="27.9" customHeight="1" x14ac:dyDescent="0.2">
      <c r="A46" s="170"/>
      <c r="B46" s="200"/>
      <c r="C46" s="201"/>
      <c r="D46" s="201"/>
      <c r="E46" s="202"/>
      <c r="F46" s="149" t="s">
        <v>147</v>
      </c>
      <c r="G46" s="149"/>
      <c r="H46" s="101">
        <v>31</v>
      </c>
      <c r="I46" s="83"/>
      <c r="J46" s="25">
        <f>J38</f>
        <v>2200000</v>
      </c>
      <c r="K46" s="25"/>
      <c r="L46" s="25"/>
      <c r="M46" s="113"/>
      <c r="N46" s="131"/>
      <c r="O46" s="132"/>
      <c r="P46" s="121"/>
    </row>
    <row r="47" spans="1:16" ht="27.9" customHeight="1" thickBot="1" x14ac:dyDescent="0.25">
      <c r="A47" s="170"/>
      <c r="B47" s="200"/>
      <c r="C47" s="201"/>
      <c r="D47" s="201"/>
      <c r="E47" s="202"/>
      <c r="F47" s="149" t="s">
        <v>142</v>
      </c>
      <c r="G47" s="149"/>
      <c r="H47" s="101">
        <v>32</v>
      </c>
      <c r="I47" s="83"/>
      <c r="J47" s="25">
        <f>J39</f>
        <v>1500000</v>
      </c>
      <c r="K47" s="25"/>
      <c r="L47" s="25"/>
      <c r="M47" s="113"/>
      <c r="N47" s="131"/>
      <c r="O47" s="132"/>
      <c r="P47" s="121"/>
    </row>
    <row r="48" spans="1:16" ht="9.9" customHeight="1" thickBot="1" x14ac:dyDescent="0.25">
      <c r="A48" s="18"/>
      <c r="B48" s="19"/>
      <c r="C48" s="19"/>
      <c r="D48" s="19"/>
      <c r="E48" s="19"/>
      <c r="F48" s="19"/>
      <c r="G48" s="19"/>
      <c r="H48" s="19"/>
      <c r="I48" s="20"/>
      <c r="J48" s="20"/>
      <c r="K48" s="20"/>
      <c r="L48" s="20"/>
      <c r="M48" s="20"/>
      <c r="N48" s="20"/>
      <c r="O48" s="20"/>
      <c r="P48" s="21"/>
    </row>
    <row r="49" spans="1:16" ht="27.9" customHeight="1" thickBot="1" x14ac:dyDescent="0.25">
      <c r="A49" s="36" t="s">
        <v>17</v>
      </c>
      <c r="B49" s="19"/>
      <c r="C49" s="19"/>
      <c r="D49" s="19"/>
      <c r="E49" s="19"/>
      <c r="F49" s="162" t="s">
        <v>18</v>
      </c>
      <c r="G49" s="162"/>
      <c r="H49" s="163"/>
      <c r="I49" s="37"/>
      <c r="J49" s="37"/>
      <c r="K49" s="37"/>
      <c r="L49" s="37"/>
      <c r="M49" s="37"/>
      <c r="N49" s="37"/>
      <c r="O49" s="127"/>
      <c r="P49" s="35"/>
    </row>
    <row r="50" spans="1:16" ht="9.9" hidden="1" customHeight="1" thickBot="1" x14ac:dyDescent="0.25">
      <c r="A50" s="18"/>
      <c r="B50" s="19"/>
      <c r="C50" s="19"/>
      <c r="D50" s="19"/>
      <c r="E50" s="19"/>
      <c r="F50" s="19"/>
      <c r="G50" s="19"/>
      <c r="H50" s="19"/>
      <c r="I50" s="19"/>
      <c r="J50" s="20"/>
      <c r="K50" s="20"/>
      <c r="L50" s="20"/>
      <c r="M50" s="20"/>
      <c r="N50" s="20"/>
      <c r="O50" s="20"/>
      <c r="P50" s="21"/>
    </row>
    <row r="51" spans="1:16" ht="30" hidden="1" customHeight="1" thickBot="1" x14ac:dyDescent="0.25">
      <c r="A51" s="36" t="s">
        <v>19</v>
      </c>
      <c r="B51" s="19"/>
      <c r="C51" s="19"/>
      <c r="D51" s="19"/>
      <c r="E51" s="19"/>
      <c r="F51" s="19" t="s">
        <v>20</v>
      </c>
      <c r="G51" s="19"/>
      <c r="H51" s="38"/>
      <c r="I51" s="38"/>
      <c r="J51" s="39">
        <f>+J11-J19</f>
        <v>6895000</v>
      </c>
      <c r="K51" s="39">
        <f>+K11-K19</f>
        <v>0</v>
      </c>
      <c r="L51" s="39">
        <f>+L11-L19</f>
        <v>0</v>
      </c>
      <c r="M51" s="39">
        <f>+M11-M19</f>
        <v>0</v>
      </c>
      <c r="N51" s="39">
        <f>IF(J51=0,"-",+(M51-J51)/J51*100)</f>
        <v>-100</v>
      </c>
      <c r="O51" s="128"/>
      <c r="P51" s="35"/>
    </row>
    <row r="52" spans="1:16" ht="15" customHeight="1" x14ac:dyDescent="0.2">
      <c r="A52" t="s">
        <v>149</v>
      </c>
      <c r="B52"/>
      <c r="C52"/>
    </row>
    <row r="53" spans="1:16" ht="15" customHeight="1" x14ac:dyDescent="0.2">
      <c r="A53" t="s">
        <v>150</v>
      </c>
      <c r="B53"/>
      <c r="C53"/>
    </row>
    <row r="54" spans="1:16" ht="15" customHeight="1" x14ac:dyDescent="0.2">
      <c r="A54" s="204" t="s">
        <v>151</v>
      </c>
      <c r="B54"/>
      <c r="C54"/>
    </row>
    <row r="55" spans="1:16" ht="15" customHeight="1" x14ac:dyDescent="0.2">
      <c r="A55" s="205" t="s">
        <v>152</v>
      </c>
      <c r="B55"/>
      <c r="C55"/>
    </row>
    <row r="56" spans="1:16" ht="18" customHeight="1" x14ac:dyDescent="0.2">
      <c r="A56" s="205" t="s">
        <v>21</v>
      </c>
      <c r="B56"/>
      <c r="C56"/>
    </row>
    <row r="57" spans="1:16" x14ac:dyDescent="0.2">
      <c r="A57" s="205" t="s">
        <v>153</v>
      </c>
    </row>
  </sheetData>
  <mergeCells count="45">
    <mergeCell ref="F40:G40"/>
    <mergeCell ref="F38:G38"/>
    <mergeCell ref="F39:G39"/>
    <mergeCell ref="F41:G41"/>
    <mergeCell ref="F42:G42"/>
    <mergeCell ref="F30:G30"/>
    <mergeCell ref="F31:G31"/>
    <mergeCell ref="F32:G32"/>
    <mergeCell ref="F36:G36"/>
    <mergeCell ref="F37:G37"/>
    <mergeCell ref="F25:G25"/>
    <mergeCell ref="F26:G26"/>
    <mergeCell ref="F27:G27"/>
    <mergeCell ref="F28:G28"/>
    <mergeCell ref="F29:G29"/>
    <mergeCell ref="M3:N3"/>
    <mergeCell ref="P5:P8"/>
    <mergeCell ref="P12:P17"/>
    <mergeCell ref="F49:H49"/>
    <mergeCell ref="B12:E17"/>
    <mergeCell ref="A3:E3"/>
    <mergeCell ref="F3:K3"/>
    <mergeCell ref="A45:A47"/>
    <mergeCell ref="F12:G12"/>
    <mergeCell ref="F21:G21"/>
    <mergeCell ref="F13:G13"/>
    <mergeCell ref="F23:G23"/>
    <mergeCell ref="F24:G24"/>
    <mergeCell ref="F45:G45"/>
    <mergeCell ref="F46:G46"/>
    <mergeCell ref="F47:G47"/>
    <mergeCell ref="B45:E47"/>
    <mergeCell ref="A5:H5"/>
    <mergeCell ref="A6:H6"/>
    <mergeCell ref="P20:P42"/>
    <mergeCell ref="N5:N6"/>
    <mergeCell ref="O5:O6"/>
    <mergeCell ref="A7:H7"/>
    <mergeCell ref="A8:H8"/>
    <mergeCell ref="F20:G20"/>
    <mergeCell ref="F33:G33"/>
    <mergeCell ref="F34:G34"/>
    <mergeCell ref="F35:G35"/>
    <mergeCell ref="F22:G22"/>
    <mergeCell ref="B20:E42"/>
  </mergeCells>
  <phoneticPr fontId="3"/>
  <dataValidations count="1">
    <dataValidation type="decimal" operator="greaterThanOrEqual" allowBlank="1" showInputMessage="1" showErrorMessage="1" sqref="I49:M49 I45:I47 K45:M47 J46:J47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view="pageBreakPreview" zoomScaleNormal="100" zoomScaleSheetLayoutView="100" workbookViewId="0">
      <selection activeCell="F22" sqref="F22"/>
    </sheetView>
  </sheetViews>
  <sheetFormatPr defaultColWidth="9" defaultRowHeight="13.2" x14ac:dyDescent="0.2"/>
  <cols>
    <col min="1" max="1" width="10.6640625" style="44" customWidth="1"/>
    <col min="2" max="2" width="9.6640625" style="44" customWidth="1"/>
    <col min="3" max="3" width="8.21875" style="44" bestFit="1" customWidth="1"/>
    <col min="4" max="4" width="10.6640625" style="44" hidden="1" customWidth="1"/>
    <col min="5" max="5" width="6.6640625" style="44" hidden="1" customWidth="1"/>
    <col min="6" max="6" width="10.6640625" style="44" customWidth="1"/>
    <col min="7" max="7" width="6.6640625" style="44" customWidth="1"/>
    <col min="8" max="8" width="10.6640625" style="44" customWidth="1"/>
    <col min="9" max="9" width="6.6640625" style="44" customWidth="1"/>
    <col min="10" max="10" width="10.6640625" style="44" customWidth="1"/>
    <col min="11" max="11" width="6.6640625" style="44" customWidth="1"/>
    <col min="12" max="12" width="10.6640625" style="44" customWidth="1"/>
    <col min="13" max="13" width="6.6640625" style="44" customWidth="1"/>
    <col min="14" max="14" width="25.88671875" style="44" customWidth="1"/>
    <col min="15" max="15" width="9" style="44"/>
    <col min="16" max="16" width="11.6640625" style="44" bestFit="1" customWidth="1"/>
    <col min="17" max="16384" width="9" style="44"/>
  </cols>
  <sheetData>
    <row r="1" spans="1:14" ht="19.2" x14ac:dyDescent="0.2">
      <c r="A1" s="189" t="s">
        <v>89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x14ac:dyDescent="0.2">
      <c r="I2" s="45"/>
    </row>
    <row r="3" spans="1:14" x14ac:dyDescent="0.2">
      <c r="A3" s="44" t="s">
        <v>23</v>
      </c>
      <c r="F3" s="190" t="s">
        <v>95</v>
      </c>
      <c r="G3" s="190"/>
      <c r="H3" s="190" t="s">
        <v>92</v>
      </c>
      <c r="I3" s="190"/>
      <c r="J3" s="190" t="s">
        <v>93</v>
      </c>
      <c r="K3" s="190"/>
      <c r="L3" s="190" t="s">
        <v>94</v>
      </c>
      <c r="M3" s="190"/>
    </row>
    <row r="4" spans="1:14" x14ac:dyDescent="0.2">
      <c r="A4" s="46" t="s">
        <v>24</v>
      </c>
      <c r="B4" s="182" t="s">
        <v>25</v>
      </c>
      <c r="C4" s="182"/>
      <c r="D4" s="177" t="s">
        <v>83</v>
      </c>
      <c r="E4" s="177"/>
      <c r="F4" s="177" t="s">
        <v>88</v>
      </c>
      <c r="G4" s="177"/>
      <c r="H4" s="177" t="s">
        <v>84</v>
      </c>
      <c r="I4" s="177"/>
      <c r="J4" s="177" t="s">
        <v>85</v>
      </c>
      <c r="K4" s="177"/>
      <c r="L4" s="177" t="s">
        <v>86</v>
      </c>
      <c r="M4" s="177"/>
      <c r="N4" s="46" t="s">
        <v>26</v>
      </c>
    </row>
    <row r="5" spans="1:14" x14ac:dyDescent="0.2">
      <c r="A5" s="95"/>
      <c r="B5" s="96"/>
      <c r="C5" s="97"/>
      <c r="D5" s="191" t="s">
        <v>87</v>
      </c>
      <c r="E5" s="192"/>
      <c r="F5" s="191" t="s">
        <v>96</v>
      </c>
      <c r="G5" s="192"/>
      <c r="H5" s="191" t="s">
        <v>90</v>
      </c>
      <c r="I5" s="192"/>
      <c r="J5" s="191" t="s">
        <v>90</v>
      </c>
      <c r="K5" s="192"/>
      <c r="L5" s="191" t="s">
        <v>90</v>
      </c>
      <c r="M5" s="192"/>
      <c r="N5" s="95"/>
    </row>
    <row r="6" spans="1:14" x14ac:dyDescent="0.2">
      <c r="A6" s="183" t="s">
        <v>97</v>
      </c>
      <c r="B6" s="47" t="s">
        <v>27</v>
      </c>
      <c r="C6" s="48" t="s">
        <v>40</v>
      </c>
      <c r="D6" s="49"/>
      <c r="E6" s="50" t="s">
        <v>41</v>
      </c>
      <c r="F6" s="49"/>
      <c r="G6" s="50" t="s">
        <v>41</v>
      </c>
      <c r="H6" s="49"/>
      <c r="I6" s="50" t="s">
        <v>59</v>
      </c>
      <c r="J6" s="49"/>
      <c r="K6" s="50" t="s">
        <v>41</v>
      </c>
      <c r="L6" s="49"/>
      <c r="M6" s="50" t="s">
        <v>59</v>
      </c>
      <c r="N6" s="173"/>
    </row>
    <row r="7" spans="1:14" x14ac:dyDescent="0.2">
      <c r="A7" s="179"/>
      <c r="B7" s="51" t="s">
        <v>28</v>
      </c>
      <c r="C7" s="52" t="s">
        <v>60</v>
      </c>
      <c r="D7" s="53"/>
      <c r="E7" s="54" t="s">
        <v>61</v>
      </c>
      <c r="F7" s="53"/>
      <c r="G7" s="54" t="s">
        <v>29</v>
      </c>
      <c r="H7" s="53"/>
      <c r="I7" s="54" t="s">
        <v>29</v>
      </c>
      <c r="J7" s="53"/>
      <c r="K7" s="54" t="s">
        <v>29</v>
      </c>
      <c r="L7" s="53"/>
      <c r="M7" s="54" t="s">
        <v>29</v>
      </c>
      <c r="N7" s="181"/>
    </row>
    <row r="8" spans="1:14" x14ac:dyDescent="0.2">
      <c r="A8" s="179"/>
      <c r="B8" s="51" t="s">
        <v>30</v>
      </c>
      <c r="C8" s="52" t="s">
        <v>62</v>
      </c>
      <c r="D8" s="53">
        <f>D6*D7/10</f>
        <v>0</v>
      </c>
      <c r="E8" s="54" t="s">
        <v>31</v>
      </c>
      <c r="F8" s="53"/>
      <c r="G8" s="54" t="s">
        <v>31</v>
      </c>
      <c r="H8" s="53"/>
      <c r="I8" s="54" t="s">
        <v>31</v>
      </c>
      <c r="J8" s="53"/>
      <c r="K8" s="54" t="s">
        <v>31</v>
      </c>
      <c r="L8" s="53"/>
      <c r="M8" s="54" t="s">
        <v>31</v>
      </c>
      <c r="N8" s="181"/>
    </row>
    <row r="9" spans="1:14" x14ac:dyDescent="0.2">
      <c r="A9" s="179"/>
      <c r="B9" s="51" t="s">
        <v>32</v>
      </c>
      <c r="C9" s="52" t="s">
        <v>63</v>
      </c>
      <c r="D9" s="53"/>
      <c r="E9" s="54" t="s">
        <v>34</v>
      </c>
      <c r="F9" s="99"/>
      <c r="G9" s="54" t="s">
        <v>34</v>
      </c>
      <c r="H9" s="53"/>
      <c r="I9" s="54" t="s">
        <v>34</v>
      </c>
      <c r="J9" s="53"/>
      <c r="K9" s="54" t="s">
        <v>34</v>
      </c>
      <c r="L9" s="53"/>
      <c r="M9" s="54" t="s">
        <v>34</v>
      </c>
      <c r="N9" s="181"/>
    </row>
    <row r="10" spans="1:14" x14ac:dyDescent="0.2">
      <c r="A10" s="180"/>
      <c r="B10" s="55" t="s">
        <v>35</v>
      </c>
      <c r="C10" s="56" t="s">
        <v>36</v>
      </c>
      <c r="D10" s="57">
        <f>D8*D9</f>
        <v>0</v>
      </c>
      <c r="E10" s="58" t="s">
        <v>37</v>
      </c>
      <c r="F10" s="57"/>
      <c r="G10" s="58" t="s">
        <v>37</v>
      </c>
      <c r="H10" s="57"/>
      <c r="I10" s="58" t="s">
        <v>37</v>
      </c>
      <c r="J10" s="57"/>
      <c r="K10" s="58" t="s">
        <v>37</v>
      </c>
      <c r="L10" s="57"/>
      <c r="M10" s="58" t="s">
        <v>37</v>
      </c>
      <c r="N10" s="174"/>
    </row>
    <row r="11" spans="1:14" x14ac:dyDescent="0.2">
      <c r="A11" s="184" t="s">
        <v>98</v>
      </c>
      <c r="B11" s="47" t="s">
        <v>27</v>
      </c>
      <c r="C11" s="48" t="s">
        <v>38</v>
      </c>
      <c r="D11" s="49"/>
      <c r="E11" s="50" t="s">
        <v>64</v>
      </c>
      <c r="F11" s="49"/>
      <c r="G11" s="50" t="s">
        <v>64</v>
      </c>
      <c r="H11" s="49"/>
      <c r="I11" s="50" t="s">
        <v>64</v>
      </c>
      <c r="J11" s="49"/>
      <c r="K11" s="50" t="s">
        <v>64</v>
      </c>
      <c r="L11" s="49"/>
      <c r="M11" s="50" t="s">
        <v>64</v>
      </c>
      <c r="N11" s="186"/>
    </row>
    <row r="12" spans="1:14" x14ac:dyDescent="0.2">
      <c r="A12" s="178"/>
      <c r="B12" s="51" t="s">
        <v>28</v>
      </c>
      <c r="C12" s="52" t="s">
        <v>43</v>
      </c>
      <c r="D12" s="53"/>
      <c r="E12" s="54" t="s">
        <v>65</v>
      </c>
      <c r="F12" s="53"/>
      <c r="G12" s="54" t="s">
        <v>65</v>
      </c>
      <c r="H12" s="53"/>
      <c r="I12" s="54" t="s">
        <v>65</v>
      </c>
      <c r="J12" s="53"/>
      <c r="K12" s="54" t="s">
        <v>65</v>
      </c>
      <c r="L12" s="53"/>
      <c r="M12" s="54" t="s">
        <v>65</v>
      </c>
      <c r="N12" s="187"/>
    </row>
    <row r="13" spans="1:14" x14ac:dyDescent="0.2">
      <c r="A13" s="178"/>
      <c r="B13" s="51" t="s">
        <v>30</v>
      </c>
      <c r="C13" s="52" t="s">
        <v>44</v>
      </c>
      <c r="D13" s="53">
        <f>D11*D12/10</f>
        <v>0</v>
      </c>
      <c r="E13" s="54" t="s">
        <v>66</v>
      </c>
      <c r="F13" s="53"/>
      <c r="G13" s="54" t="s">
        <v>66</v>
      </c>
      <c r="H13" s="53"/>
      <c r="I13" s="54" t="s">
        <v>66</v>
      </c>
      <c r="J13" s="53"/>
      <c r="K13" s="54" t="s">
        <v>66</v>
      </c>
      <c r="L13" s="53"/>
      <c r="M13" s="54" t="s">
        <v>66</v>
      </c>
      <c r="N13" s="187"/>
    </row>
    <row r="14" spans="1:14" x14ac:dyDescent="0.2">
      <c r="A14" s="178"/>
      <c r="B14" s="51" t="s">
        <v>32</v>
      </c>
      <c r="C14" s="52" t="s">
        <v>33</v>
      </c>
      <c r="D14" s="53"/>
      <c r="E14" s="54" t="s">
        <v>67</v>
      </c>
      <c r="F14" s="53"/>
      <c r="G14" s="54" t="s">
        <v>67</v>
      </c>
      <c r="H14" s="53"/>
      <c r="I14" s="54" t="s">
        <v>67</v>
      </c>
      <c r="J14" s="53"/>
      <c r="K14" s="54" t="s">
        <v>67</v>
      </c>
      <c r="L14" s="53"/>
      <c r="M14" s="54" t="s">
        <v>67</v>
      </c>
      <c r="N14" s="187"/>
    </row>
    <row r="15" spans="1:14" x14ac:dyDescent="0.2">
      <c r="A15" s="185"/>
      <c r="B15" s="55" t="s">
        <v>35</v>
      </c>
      <c r="C15" s="56" t="s">
        <v>36</v>
      </c>
      <c r="D15" s="57">
        <f>+D13*D14</f>
        <v>0</v>
      </c>
      <c r="E15" s="58" t="s">
        <v>68</v>
      </c>
      <c r="F15" s="57"/>
      <c r="G15" s="58" t="s">
        <v>68</v>
      </c>
      <c r="H15" s="57"/>
      <c r="I15" s="58" t="s">
        <v>68</v>
      </c>
      <c r="J15" s="57"/>
      <c r="K15" s="58" t="s">
        <v>68</v>
      </c>
      <c r="L15" s="57"/>
      <c r="M15" s="58" t="s">
        <v>68</v>
      </c>
      <c r="N15" s="188"/>
    </row>
    <row r="16" spans="1:14" x14ac:dyDescent="0.2">
      <c r="A16" s="183"/>
      <c r="B16" s="47" t="s">
        <v>27</v>
      </c>
      <c r="C16" s="48" t="s">
        <v>38</v>
      </c>
      <c r="D16" s="49"/>
      <c r="E16" s="50" t="s">
        <v>42</v>
      </c>
      <c r="F16" s="49"/>
      <c r="G16" s="50" t="s">
        <v>41</v>
      </c>
      <c r="H16" s="49"/>
      <c r="I16" s="50" t="s">
        <v>41</v>
      </c>
      <c r="J16" s="49"/>
      <c r="K16" s="50" t="s">
        <v>42</v>
      </c>
      <c r="L16" s="49"/>
      <c r="M16" s="50" t="s">
        <v>42</v>
      </c>
      <c r="N16" s="173"/>
    </row>
    <row r="17" spans="1:16" x14ac:dyDescent="0.2">
      <c r="A17" s="179"/>
      <c r="B17" s="51" t="s">
        <v>28</v>
      </c>
      <c r="C17" s="52" t="s">
        <v>43</v>
      </c>
      <c r="D17" s="53"/>
      <c r="E17" s="54" t="s">
        <v>69</v>
      </c>
      <c r="F17" s="53"/>
      <c r="G17" s="54" t="s">
        <v>29</v>
      </c>
      <c r="H17" s="99"/>
      <c r="I17" s="54" t="s">
        <v>69</v>
      </c>
      <c r="J17" s="53"/>
      <c r="K17" s="54" t="s">
        <v>29</v>
      </c>
      <c r="L17" s="53"/>
      <c r="M17" s="54" t="s">
        <v>69</v>
      </c>
      <c r="N17" s="181"/>
    </row>
    <row r="18" spans="1:16" x14ac:dyDescent="0.2">
      <c r="A18" s="179"/>
      <c r="B18" s="51" t="s">
        <v>30</v>
      </c>
      <c r="C18" s="52" t="s">
        <v>44</v>
      </c>
      <c r="D18" s="53">
        <f>D16*D17/10</f>
        <v>0</v>
      </c>
      <c r="E18" s="54" t="s">
        <v>31</v>
      </c>
      <c r="F18" s="53"/>
      <c r="G18" s="54" t="s">
        <v>31</v>
      </c>
      <c r="H18" s="53"/>
      <c r="I18" s="54" t="s">
        <v>52</v>
      </c>
      <c r="J18" s="53"/>
      <c r="K18" s="54" t="s">
        <v>52</v>
      </c>
      <c r="L18" s="53"/>
      <c r="M18" s="54" t="s">
        <v>52</v>
      </c>
      <c r="N18" s="181"/>
    </row>
    <row r="19" spans="1:16" x14ac:dyDescent="0.2">
      <c r="A19" s="179"/>
      <c r="B19" s="51" t="s">
        <v>32</v>
      </c>
      <c r="C19" s="52" t="s">
        <v>33</v>
      </c>
      <c r="D19" s="53"/>
      <c r="E19" s="54" t="s">
        <v>34</v>
      </c>
      <c r="F19" s="53"/>
      <c r="G19" s="54" t="s">
        <v>34</v>
      </c>
      <c r="H19" s="53"/>
      <c r="I19" s="54" t="s">
        <v>34</v>
      </c>
      <c r="J19" s="53"/>
      <c r="K19" s="54" t="s">
        <v>34</v>
      </c>
      <c r="L19" s="53"/>
      <c r="M19" s="54" t="s">
        <v>34</v>
      </c>
      <c r="N19" s="181"/>
    </row>
    <row r="20" spans="1:16" x14ac:dyDescent="0.2">
      <c r="A20" s="180"/>
      <c r="B20" s="55" t="s">
        <v>35</v>
      </c>
      <c r="C20" s="56" t="s">
        <v>70</v>
      </c>
      <c r="D20" s="57">
        <f>+D18*D19</f>
        <v>0</v>
      </c>
      <c r="E20" s="58" t="s">
        <v>37</v>
      </c>
      <c r="F20" s="57"/>
      <c r="G20" s="58" t="s">
        <v>37</v>
      </c>
      <c r="H20" s="57"/>
      <c r="I20" s="58" t="s">
        <v>37</v>
      </c>
      <c r="J20" s="57"/>
      <c r="K20" s="58" t="s">
        <v>37</v>
      </c>
      <c r="L20" s="57"/>
      <c r="M20" s="58" t="s">
        <v>37</v>
      </c>
      <c r="N20" s="174"/>
    </row>
    <row r="21" spans="1:16" x14ac:dyDescent="0.2">
      <c r="A21" s="171" t="s">
        <v>45</v>
      </c>
      <c r="B21" s="172"/>
      <c r="C21" s="59" t="s">
        <v>71</v>
      </c>
      <c r="D21" s="60">
        <f>D10+D15+D20</f>
        <v>0</v>
      </c>
      <c r="E21" s="61" t="s">
        <v>37</v>
      </c>
      <c r="F21" s="60">
        <f>F10+F15+F20</f>
        <v>0</v>
      </c>
      <c r="G21" s="61" t="s">
        <v>37</v>
      </c>
      <c r="H21" s="60">
        <f>H10+H15+H20</f>
        <v>0</v>
      </c>
      <c r="I21" s="61" t="s">
        <v>37</v>
      </c>
      <c r="J21" s="60">
        <f>J10+J15+J20</f>
        <v>0</v>
      </c>
      <c r="K21" s="61" t="s">
        <v>37</v>
      </c>
      <c r="L21" s="60">
        <f>L10+L15+L20</f>
        <v>0</v>
      </c>
      <c r="M21" s="61" t="s">
        <v>37</v>
      </c>
      <c r="N21" s="173"/>
    </row>
    <row r="22" spans="1:16" x14ac:dyDescent="0.2">
      <c r="A22" s="175" t="s">
        <v>46</v>
      </c>
      <c r="B22" s="176"/>
      <c r="C22" s="62"/>
      <c r="D22" s="63" t="s">
        <v>47</v>
      </c>
      <c r="E22" s="64" t="s">
        <v>48</v>
      </c>
      <c r="F22" s="63" t="s">
        <v>47</v>
      </c>
      <c r="G22" s="64" t="s">
        <v>48</v>
      </c>
      <c r="H22" s="65" t="str">
        <f>IF(H21=0,"-",+(H21-#REF!)/#REF!*100)</f>
        <v>-</v>
      </c>
      <c r="I22" s="66" t="s">
        <v>48</v>
      </c>
      <c r="J22" s="65" t="str">
        <f>IF(J21=0,"-",+(J21-#REF!)/#REF!*100)</f>
        <v>-</v>
      </c>
      <c r="K22" s="66" t="s">
        <v>48</v>
      </c>
      <c r="L22" s="65" t="str">
        <f>IF(L21=0,"-",+(L21-#REF!)/#REF!*100)</f>
        <v>-</v>
      </c>
      <c r="M22" s="66" t="s">
        <v>48</v>
      </c>
      <c r="N22" s="174"/>
      <c r="P22" s="98">
        <f>F10+F15+F20</f>
        <v>0</v>
      </c>
    </row>
    <row r="23" spans="1:16" x14ac:dyDescent="0.2">
      <c r="D23" s="67"/>
      <c r="E23" s="68"/>
      <c r="F23" s="67"/>
      <c r="G23" s="68"/>
      <c r="H23" s="67"/>
      <c r="I23" s="68"/>
      <c r="J23" s="67"/>
      <c r="K23" s="67"/>
      <c r="L23" s="67"/>
      <c r="M23" s="67"/>
    </row>
    <row r="24" spans="1:16" x14ac:dyDescent="0.2">
      <c r="A24" s="44" t="s">
        <v>49</v>
      </c>
      <c r="D24" s="67"/>
      <c r="E24" s="68"/>
      <c r="F24" s="67"/>
      <c r="G24" s="68"/>
      <c r="H24" s="67"/>
      <c r="I24" s="68"/>
      <c r="J24" s="67"/>
      <c r="K24" s="67"/>
      <c r="L24" s="67"/>
      <c r="M24" s="67"/>
    </row>
    <row r="25" spans="1:16" x14ac:dyDescent="0.2">
      <c r="A25" s="46" t="s">
        <v>50</v>
      </c>
      <c r="B25" s="182" t="s">
        <v>25</v>
      </c>
      <c r="C25" s="182"/>
      <c r="D25" s="177" t="str">
        <f>+D4</f>
        <v>現状１</v>
      </c>
      <c r="E25" s="177"/>
      <c r="F25" s="177" t="str">
        <f>+F4</f>
        <v>現状</v>
      </c>
      <c r="G25" s="177"/>
      <c r="H25" s="177" t="str">
        <f>+H4</f>
        <v>１年度目</v>
      </c>
      <c r="I25" s="177"/>
      <c r="J25" s="177" t="str">
        <f>+J4</f>
        <v>２年度目</v>
      </c>
      <c r="K25" s="177"/>
      <c r="L25" s="177" t="str">
        <f>+L4</f>
        <v>目標年度</v>
      </c>
      <c r="M25" s="177"/>
      <c r="N25" s="46" t="str">
        <f>+N4</f>
        <v>根拠</v>
      </c>
    </row>
    <row r="26" spans="1:16" x14ac:dyDescent="0.2">
      <c r="A26" s="178"/>
      <c r="B26" s="51" t="s">
        <v>51</v>
      </c>
      <c r="C26" s="48" t="s">
        <v>40</v>
      </c>
      <c r="D26" s="53"/>
      <c r="E26" s="69" t="s">
        <v>31</v>
      </c>
      <c r="F26" s="53"/>
      <c r="G26" s="69" t="s">
        <v>31</v>
      </c>
      <c r="H26" s="53"/>
      <c r="I26" s="69" t="s">
        <v>31</v>
      </c>
      <c r="J26" s="53"/>
      <c r="K26" s="69" t="s">
        <v>31</v>
      </c>
      <c r="L26" s="53"/>
      <c r="M26" s="69" t="s">
        <v>31</v>
      </c>
      <c r="N26" s="173"/>
    </row>
    <row r="27" spans="1:16" x14ac:dyDescent="0.2">
      <c r="A27" s="179"/>
      <c r="B27" s="51" t="s">
        <v>32</v>
      </c>
      <c r="C27" s="52" t="s">
        <v>39</v>
      </c>
      <c r="D27" s="53"/>
      <c r="E27" s="69" t="s">
        <v>34</v>
      </c>
      <c r="F27" s="53"/>
      <c r="G27" s="69" t="s">
        <v>34</v>
      </c>
      <c r="H27" s="53"/>
      <c r="I27" s="69" t="s">
        <v>34</v>
      </c>
      <c r="J27" s="53"/>
      <c r="K27" s="69" t="s">
        <v>34</v>
      </c>
      <c r="L27" s="53"/>
      <c r="M27" s="69" t="s">
        <v>34</v>
      </c>
      <c r="N27" s="181"/>
    </row>
    <row r="28" spans="1:16" x14ac:dyDescent="0.2">
      <c r="A28" s="180"/>
      <c r="B28" s="55" t="s">
        <v>35</v>
      </c>
      <c r="C28" s="56" t="s">
        <v>72</v>
      </c>
      <c r="D28" s="57">
        <f>+D26*D27</f>
        <v>0</v>
      </c>
      <c r="E28" s="70" t="s">
        <v>37</v>
      </c>
      <c r="F28" s="57">
        <f>+F26*F27</f>
        <v>0</v>
      </c>
      <c r="G28" s="70" t="s">
        <v>37</v>
      </c>
      <c r="H28" s="57">
        <f t="shared" ref="H28" si="0">+H26*H27</f>
        <v>0</v>
      </c>
      <c r="I28" s="70" t="s">
        <v>37</v>
      </c>
      <c r="J28" s="57">
        <f t="shared" ref="J28" si="1">+J26*J27</f>
        <v>0</v>
      </c>
      <c r="K28" s="70" t="s">
        <v>37</v>
      </c>
      <c r="L28" s="57">
        <f t="shared" ref="L28" si="2">+L26*L27</f>
        <v>0</v>
      </c>
      <c r="M28" s="70" t="s">
        <v>37</v>
      </c>
      <c r="N28" s="174"/>
    </row>
    <row r="29" spans="1:16" x14ac:dyDescent="0.2">
      <c r="A29" s="179"/>
      <c r="B29" s="51" t="s">
        <v>51</v>
      </c>
      <c r="C29" s="52" t="s">
        <v>38</v>
      </c>
      <c r="D29" s="53"/>
      <c r="E29" s="69" t="s">
        <v>52</v>
      </c>
      <c r="F29" s="53"/>
      <c r="G29" s="69" t="s">
        <v>31</v>
      </c>
      <c r="H29" s="53"/>
      <c r="I29" s="69" t="s">
        <v>52</v>
      </c>
      <c r="J29" s="53"/>
      <c r="K29" s="69" t="s">
        <v>52</v>
      </c>
      <c r="L29" s="53"/>
      <c r="M29" s="69" t="s">
        <v>52</v>
      </c>
      <c r="N29" s="173"/>
    </row>
    <row r="30" spans="1:16" x14ac:dyDescent="0.2">
      <c r="A30" s="179"/>
      <c r="B30" s="51" t="s">
        <v>32</v>
      </c>
      <c r="C30" s="52" t="s">
        <v>43</v>
      </c>
      <c r="D30" s="53"/>
      <c r="E30" s="69" t="s">
        <v>34</v>
      </c>
      <c r="F30" s="53"/>
      <c r="G30" s="69" t="s">
        <v>34</v>
      </c>
      <c r="H30" s="53"/>
      <c r="I30" s="69" t="s">
        <v>34</v>
      </c>
      <c r="J30" s="53"/>
      <c r="K30" s="69" t="s">
        <v>34</v>
      </c>
      <c r="L30" s="53"/>
      <c r="M30" s="69" t="s">
        <v>34</v>
      </c>
      <c r="N30" s="181"/>
    </row>
    <row r="31" spans="1:16" x14ac:dyDescent="0.2">
      <c r="A31" s="180"/>
      <c r="B31" s="55" t="s">
        <v>35</v>
      </c>
      <c r="C31" s="56" t="s">
        <v>53</v>
      </c>
      <c r="D31" s="57">
        <f>+D29*D30</f>
        <v>0</v>
      </c>
      <c r="E31" s="70" t="s">
        <v>37</v>
      </c>
      <c r="F31" s="57">
        <f>+F29*F30</f>
        <v>0</v>
      </c>
      <c r="G31" s="70" t="s">
        <v>37</v>
      </c>
      <c r="H31" s="57">
        <f t="shared" ref="H31" si="3">+H29*H30</f>
        <v>0</v>
      </c>
      <c r="I31" s="70" t="s">
        <v>37</v>
      </c>
      <c r="J31" s="57">
        <f t="shared" ref="J31" si="4">+J29*J30</f>
        <v>0</v>
      </c>
      <c r="K31" s="70" t="s">
        <v>37</v>
      </c>
      <c r="L31" s="57">
        <f t="shared" ref="L31" si="5">+L29*L30</f>
        <v>0</v>
      </c>
      <c r="M31" s="70" t="s">
        <v>37</v>
      </c>
      <c r="N31" s="174"/>
    </row>
    <row r="32" spans="1:16" x14ac:dyDescent="0.2">
      <c r="A32" s="179"/>
      <c r="B32" s="51" t="s">
        <v>51</v>
      </c>
      <c r="C32" s="52" t="s">
        <v>38</v>
      </c>
      <c r="D32" s="53"/>
      <c r="E32" s="69" t="s">
        <v>52</v>
      </c>
      <c r="F32" s="53"/>
      <c r="G32" s="69" t="s">
        <v>31</v>
      </c>
      <c r="H32" s="53"/>
      <c r="I32" s="69" t="s">
        <v>31</v>
      </c>
      <c r="J32" s="53"/>
      <c r="K32" s="69" t="s">
        <v>52</v>
      </c>
      <c r="L32" s="53"/>
      <c r="M32" s="69" t="s">
        <v>52</v>
      </c>
      <c r="N32" s="173"/>
    </row>
    <row r="33" spans="1:14" x14ac:dyDescent="0.2">
      <c r="A33" s="179"/>
      <c r="B33" s="51" t="s">
        <v>32</v>
      </c>
      <c r="C33" s="52" t="s">
        <v>43</v>
      </c>
      <c r="D33" s="53"/>
      <c r="E33" s="69" t="s">
        <v>34</v>
      </c>
      <c r="F33" s="53"/>
      <c r="G33" s="69" t="s">
        <v>34</v>
      </c>
      <c r="H33" s="53"/>
      <c r="I33" s="69" t="s">
        <v>34</v>
      </c>
      <c r="J33" s="53"/>
      <c r="K33" s="69" t="s">
        <v>34</v>
      </c>
      <c r="L33" s="53"/>
      <c r="M33" s="69" t="s">
        <v>34</v>
      </c>
      <c r="N33" s="181"/>
    </row>
    <row r="34" spans="1:14" x14ac:dyDescent="0.2">
      <c r="A34" s="180"/>
      <c r="B34" s="55" t="s">
        <v>35</v>
      </c>
      <c r="C34" s="56" t="s">
        <v>53</v>
      </c>
      <c r="D34" s="57">
        <f>+D32*D33</f>
        <v>0</v>
      </c>
      <c r="E34" s="70" t="s">
        <v>37</v>
      </c>
      <c r="F34" s="57">
        <f>+F32*F33</f>
        <v>0</v>
      </c>
      <c r="G34" s="70" t="s">
        <v>37</v>
      </c>
      <c r="H34" s="57">
        <f t="shared" ref="H34" si="6">+H32*H33</f>
        <v>0</v>
      </c>
      <c r="I34" s="70" t="s">
        <v>37</v>
      </c>
      <c r="J34" s="57">
        <f t="shared" ref="J34" si="7">+J32*J33</f>
        <v>0</v>
      </c>
      <c r="K34" s="70" t="s">
        <v>37</v>
      </c>
      <c r="L34" s="57">
        <f t="shared" ref="L34" si="8">+L32*L33</f>
        <v>0</v>
      </c>
      <c r="M34" s="70" t="s">
        <v>37</v>
      </c>
      <c r="N34" s="174"/>
    </row>
    <row r="35" spans="1:14" x14ac:dyDescent="0.2">
      <c r="A35" s="171" t="s">
        <v>45</v>
      </c>
      <c r="B35" s="172"/>
      <c r="C35" s="59" t="s">
        <v>54</v>
      </c>
      <c r="D35" s="60">
        <f>+D28+D31+D34</f>
        <v>0</v>
      </c>
      <c r="E35" s="71" t="s">
        <v>37</v>
      </c>
      <c r="F35" s="60">
        <f>+F28+F31+F34</f>
        <v>0</v>
      </c>
      <c r="G35" s="71" t="s">
        <v>37</v>
      </c>
      <c r="H35" s="60">
        <f>+H28+H31+H34</f>
        <v>0</v>
      </c>
      <c r="I35" s="71" t="s">
        <v>37</v>
      </c>
      <c r="J35" s="60">
        <f>+J28+J31+J34</f>
        <v>0</v>
      </c>
      <c r="K35" s="71" t="s">
        <v>37</v>
      </c>
      <c r="L35" s="60">
        <f>+L28+L31+L34</f>
        <v>0</v>
      </c>
      <c r="M35" s="71" t="s">
        <v>37</v>
      </c>
      <c r="N35" s="173"/>
    </row>
    <row r="36" spans="1:14" x14ac:dyDescent="0.2">
      <c r="A36" s="175" t="s">
        <v>46</v>
      </c>
      <c r="B36" s="176"/>
      <c r="C36" s="62"/>
      <c r="D36" s="63" t="s">
        <v>73</v>
      </c>
      <c r="E36" s="64" t="s">
        <v>48</v>
      </c>
      <c r="F36" s="63" t="s">
        <v>47</v>
      </c>
      <c r="G36" s="64" t="s">
        <v>48</v>
      </c>
      <c r="H36" s="65">
        <f>IF(H35=0,,+(H35-$D35)/$D35*100)</f>
        <v>0</v>
      </c>
      <c r="I36" s="66" t="s">
        <v>48</v>
      </c>
      <c r="J36" s="65">
        <f t="shared" ref="J36" si="9">IF(J35=0,,+(J35-$D35)/$D35*100)</f>
        <v>0</v>
      </c>
      <c r="K36" s="66" t="s">
        <v>48</v>
      </c>
      <c r="L36" s="65">
        <f t="shared" ref="L36" si="10">IF(L35=0,,+(L35-$D35)/$D35*100)</f>
        <v>0</v>
      </c>
      <c r="M36" s="66" t="s">
        <v>48</v>
      </c>
      <c r="N36" s="174"/>
    </row>
    <row r="37" spans="1:14" x14ac:dyDescent="0.2">
      <c r="A37" s="72"/>
      <c r="B37" s="72"/>
      <c r="C37" s="72"/>
      <c r="E37" s="45"/>
      <c r="G37" s="45"/>
      <c r="I37" s="45"/>
      <c r="K37" s="45"/>
      <c r="M37" s="45"/>
    </row>
    <row r="38" spans="1:14" x14ac:dyDescent="0.2">
      <c r="A38" s="44" t="s">
        <v>55</v>
      </c>
      <c r="I38" s="45"/>
    </row>
    <row r="39" spans="1:14" x14ac:dyDescent="0.2">
      <c r="A39" s="73"/>
      <c r="B39" s="74"/>
      <c r="C39" s="75"/>
      <c r="D39" s="177" t="str">
        <f>+D25</f>
        <v>現状１</v>
      </c>
      <c r="E39" s="177"/>
      <c r="F39" s="177" t="str">
        <f>+F25</f>
        <v>現状</v>
      </c>
      <c r="G39" s="177"/>
      <c r="H39" s="177" t="str">
        <f t="shared" ref="H39" si="11">+H25</f>
        <v>１年度目</v>
      </c>
      <c r="I39" s="177"/>
      <c r="J39" s="177" t="str">
        <f t="shared" ref="J39" si="12">+J25</f>
        <v>２年度目</v>
      </c>
      <c r="K39" s="177"/>
      <c r="L39" s="177" t="str">
        <f t="shared" ref="L39" si="13">+L25</f>
        <v>目標年度</v>
      </c>
      <c r="M39" s="177"/>
      <c r="N39" s="46" t="str">
        <f>+N25</f>
        <v>根拠</v>
      </c>
    </row>
    <row r="40" spans="1:14" x14ac:dyDescent="0.2">
      <c r="A40" s="171" t="s">
        <v>45</v>
      </c>
      <c r="B40" s="172"/>
      <c r="C40" s="59" t="s">
        <v>74</v>
      </c>
      <c r="D40" s="76">
        <f>D21+D35</f>
        <v>0</v>
      </c>
      <c r="E40" s="77" t="s">
        <v>37</v>
      </c>
      <c r="F40" s="76">
        <f>F21+F35</f>
        <v>0</v>
      </c>
      <c r="G40" s="77" t="s">
        <v>37</v>
      </c>
      <c r="H40" s="76">
        <f>H21+H35</f>
        <v>0</v>
      </c>
      <c r="I40" s="78" t="s">
        <v>37</v>
      </c>
      <c r="J40" s="79">
        <f>J21+J35</f>
        <v>0</v>
      </c>
      <c r="K40" s="77" t="s">
        <v>37</v>
      </c>
      <c r="L40" s="76">
        <f>L21+L35</f>
        <v>0</v>
      </c>
      <c r="M40" s="78" t="s">
        <v>37</v>
      </c>
      <c r="N40" s="173"/>
    </row>
    <row r="41" spans="1:14" x14ac:dyDescent="0.2">
      <c r="A41" s="175" t="s">
        <v>56</v>
      </c>
      <c r="B41" s="176"/>
      <c r="C41" s="62"/>
      <c r="D41" s="63" t="s">
        <v>57</v>
      </c>
      <c r="E41" s="64" t="s">
        <v>58</v>
      </c>
      <c r="F41" s="63" t="s">
        <v>57</v>
      </c>
      <c r="G41" s="64" t="s">
        <v>58</v>
      </c>
      <c r="H41" s="65">
        <f>IF(H40=0,,+(H40-#REF!)/#REF!*100)</f>
        <v>0</v>
      </c>
      <c r="I41" s="66" t="s">
        <v>58</v>
      </c>
      <c r="J41" s="65">
        <f>IF(J40=0,,+(J40-#REF!)/#REF!*100)</f>
        <v>0</v>
      </c>
      <c r="K41" s="64" t="s">
        <v>58</v>
      </c>
      <c r="L41" s="65">
        <f>IF(L40=0,,+(L40-#REF!)/#REF!*100)</f>
        <v>0</v>
      </c>
      <c r="M41" s="66" t="s">
        <v>58</v>
      </c>
      <c r="N41" s="174"/>
    </row>
    <row r="42" spans="1:14" x14ac:dyDescent="0.2">
      <c r="A42" s="80"/>
    </row>
    <row r="43" spans="1:14" x14ac:dyDescent="0.2">
      <c r="A43" s="80"/>
    </row>
  </sheetData>
  <mergeCells count="48">
    <mergeCell ref="L5:M5"/>
    <mergeCell ref="D5:E5"/>
    <mergeCell ref="F5:G5"/>
    <mergeCell ref="H5:I5"/>
    <mergeCell ref="J5:K5"/>
    <mergeCell ref="A1:N1"/>
    <mergeCell ref="B4:C4"/>
    <mergeCell ref="D4:E4"/>
    <mergeCell ref="H4:I4"/>
    <mergeCell ref="J4:K4"/>
    <mergeCell ref="L4:M4"/>
    <mergeCell ref="F4:G4"/>
    <mergeCell ref="H3:I3"/>
    <mergeCell ref="J3:K3"/>
    <mergeCell ref="L3:M3"/>
    <mergeCell ref="F3:G3"/>
    <mergeCell ref="A6:A10"/>
    <mergeCell ref="N6:N10"/>
    <mergeCell ref="A11:A15"/>
    <mergeCell ref="N11:N15"/>
    <mergeCell ref="A16:A20"/>
    <mergeCell ref="N16:N20"/>
    <mergeCell ref="A21:B21"/>
    <mergeCell ref="N21:N22"/>
    <mergeCell ref="A22:B22"/>
    <mergeCell ref="B25:C25"/>
    <mergeCell ref="D25:E25"/>
    <mergeCell ref="H25:I25"/>
    <mergeCell ref="J25:K25"/>
    <mergeCell ref="L25:M25"/>
    <mergeCell ref="F25:G25"/>
    <mergeCell ref="A26:A28"/>
    <mergeCell ref="N26:N28"/>
    <mergeCell ref="A29:A31"/>
    <mergeCell ref="N29:N31"/>
    <mergeCell ref="A32:A34"/>
    <mergeCell ref="N32:N34"/>
    <mergeCell ref="A40:B40"/>
    <mergeCell ref="N40:N41"/>
    <mergeCell ref="A41:B41"/>
    <mergeCell ref="A35:B35"/>
    <mergeCell ref="N35:N36"/>
    <mergeCell ref="A36:B36"/>
    <mergeCell ref="D39:E39"/>
    <mergeCell ref="H39:I39"/>
    <mergeCell ref="J39:K39"/>
    <mergeCell ref="L39:M39"/>
    <mergeCell ref="F39:G39"/>
  </mergeCells>
  <phoneticPr fontId="3"/>
  <pageMargins left="0.59055118110236227" right="0.19685039370078741" top="0.74803149606299213" bottom="0.74803149606299213" header="0.31496062992125984" footer="0.31496062992125984"/>
  <pageSetup paperSize="9" scale="6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view="pageBreakPreview" zoomScaleNormal="100" zoomScaleSheetLayoutView="100" workbookViewId="0">
      <selection activeCell="G16" sqref="G16"/>
    </sheetView>
  </sheetViews>
  <sheetFormatPr defaultRowHeight="13.2" x14ac:dyDescent="0.2"/>
  <cols>
    <col min="1" max="3" width="2.6640625" style="4" customWidth="1"/>
    <col min="4" max="4" width="10.6640625" style="4" customWidth="1"/>
    <col min="5" max="5" width="16.5546875" style="4" customWidth="1"/>
    <col min="6" max="6" width="3.6640625" style="4" customWidth="1"/>
    <col min="7" max="10" width="18.109375" style="4" bestFit="1" customWidth="1"/>
    <col min="11" max="11" width="30.6640625" style="4" customWidth="1"/>
    <col min="12" max="12" width="5.6640625" style="4" customWidth="1"/>
    <col min="13" max="16384" width="8.88671875" style="4"/>
  </cols>
  <sheetData>
    <row r="1" spans="1:15" ht="18" customHeight="1" x14ac:dyDescent="0.2">
      <c r="A1" s="1" t="s">
        <v>75</v>
      </c>
      <c r="B1" s="2"/>
      <c r="C1" s="2"/>
      <c r="D1" s="2"/>
      <c r="E1" s="2"/>
      <c r="F1" s="3"/>
      <c r="N1" s="5"/>
    </row>
    <row r="2" spans="1:15" ht="10.050000000000001" customHeight="1" thickBot="1" x14ac:dyDescent="0.25">
      <c r="F2" s="6"/>
    </row>
    <row r="3" spans="1:15" x14ac:dyDescent="0.2">
      <c r="A3" s="220"/>
      <c r="B3" s="221"/>
      <c r="C3" s="221"/>
      <c r="D3" s="221"/>
      <c r="E3" s="221"/>
      <c r="F3" s="222"/>
      <c r="G3" s="133" t="s">
        <v>88</v>
      </c>
      <c r="H3" s="133" t="s">
        <v>3</v>
      </c>
      <c r="I3" s="133" t="s">
        <v>4</v>
      </c>
      <c r="J3" s="133" t="s">
        <v>5</v>
      </c>
      <c r="K3" s="223" t="s">
        <v>76</v>
      </c>
    </row>
    <row r="4" spans="1:15" x14ac:dyDescent="0.2">
      <c r="A4" s="224"/>
      <c r="B4" s="225"/>
      <c r="C4" s="225"/>
      <c r="D4" s="225"/>
      <c r="E4" s="225"/>
      <c r="F4" s="226"/>
      <c r="G4" s="134" t="s">
        <v>106</v>
      </c>
      <c r="H4" s="134" t="s">
        <v>107</v>
      </c>
      <c r="I4" s="134" t="s">
        <v>108</v>
      </c>
      <c r="J4" s="134" t="s">
        <v>109</v>
      </c>
      <c r="K4" s="251"/>
    </row>
    <row r="5" spans="1:15" x14ac:dyDescent="0.2">
      <c r="A5" s="224"/>
      <c r="B5" s="225"/>
      <c r="C5" s="225"/>
      <c r="D5" s="225"/>
      <c r="E5" s="225"/>
      <c r="F5" s="226"/>
      <c r="G5" s="100" t="s">
        <v>112</v>
      </c>
      <c r="H5" s="100" t="s">
        <v>113</v>
      </c>
      <c r="I5" s="100" t="s">
        <v>114</v>
      </c>
      <c r="J5" s="100" t="s">
        <v>115</v>
      </c>
      <c r="K5" s="227"/>
    </row>
    <row r="6" spans="1:15" x14ac:dyDescent="0.2">
      <c r="A6" s="224"/>
      <c r="B6" s="225"/>
      <c r="C6" s="225"/>
      <c r="D6" s="225"/>
      <c r="E6" s="225"/>
      <c r="F6" s="226"/>
      <c r="G6" s="134" t="s">
        <v>8</v>
      </c>
      <c r="H6" s="134" t="s">
        <v>9</v>
      </c>
      <c r="I6" s="134" t="s">
        <v>10</v>
      </c>
      <c r="J6" s="134" t="s">
        <v>11</v>
      </c>
      <c r="K6" s="227"/>
    </row>
    <row r="7" spans="1:15" ht="28.05" customHeight="1" x14ac:dyDescent="0.2">
      <c r="A7" s="254" t="s">
        <v>77</v>
      </c>
      <c r="B7" s="255"/>
      <c r="C7" s="256"/>
      <c r="D7" s="257"/>
      <c r="E7" s="258"/>
      <c r="F7" s="259"/>
      <c r="G7" s="25"/>
      <c r="H7" s="25"/>
      <c r="I7" s="25"/>
      <c r="J7" s="25"/>
      <c r="K7" s="228"/>
      <c r="L7" s="4" t="s">
        <v>154</v>
      </c>
      <c r="O7" s="24"/>
    </row>
    <row r="8" spans="1:15" ht="28.05" customHeight="1" x14ac:dyDescent="0.2">
      <c r="A8" s="260"/>
      <c r="B8" s="252"/>
      <c r="C8" s="253"/>
      <c r="D8" s="253"/>
      <c r="E8" s="253"/>
      <c r="F8" s="229" t="s">
        <v>38</v>
      </c>
      <c r="G8" s="25"/>
      <c r="H8" s="25"/>
      <c r="I8" s="25"/>
      <c r="J8" s="25"/>
      <c r="K8" s="228"/>
      <c r="L8" s="230"/>
      <c r="O8" s="24"/>
    </row>
    <row r="9" spans="1:15" ht="28.05" customHeight="1" x14ac:dyDescent="0.2">
      <c r="A9" s="260"/>
      <c r="B9" s="252"/>
      <c r="C9" s="253"/>
      <c r="D9" s="253"/>
      <c r="E9" s="253"/>
      <c r="F9" s="226" t="s">
        <v>39</v>
      </c>
      <c r="G9" s="83"/>
      <c r="H9" s="83"/>
      <c r="I9" s="83"/>
      <c r="J9" s="83"/>
      <c r="K9" s="231"/>
      <c r="L9" s="230"/>
      <c r="O9" s="24"/>
    </row>
    <row r="10" spans="1:15" ht="28.05" customHeight="1" x14ac:dyDescent="0.2">
      <c r="A10" s="260"/>
      <c r="B10" s="232"/>
      <c r="C10" s="233"/>
      <c r="D10" s="233"/>
      <c r="E10" s="233"/>
      <c r="F10" s="229" t="s">
        <v>78</v>
      </c>
      <c r="G10" s="25"/>
      <c r="H10" s="25"/>
      <c r="I10" s="25"/>
      <c r="J10" s="25"/>
      <c r="K10" s="234"/>
      <c r="O10" s="24"/>
    </row>
    <row r="11" spans="1:15" ht="28.05" customHeight="1" x14ac:dyDescent="0.2">
      <c r="A11" s="260"/>
      <c r="B11" s="252"/>
      <c r="C11" s="253"/>
      <c r="D11" s="253"/>
      <c r="E11" s="253"/>
      <c r="F11" s="229" t="s">
        <v>33</v>
      </c>
      <c r="G11" s="25"/>
      <c r="H11" s="25"/>
      <c r="I11" s="25"/>
      <c r="J11" s="25"/>
      <c r="K11" s="234"/>
      <c r="O11" s="24"/>
    </row>
    <row r="12" spans="1:15" ht="28.05" customHeight="1" x14ac:dyDescent="0.2">
      <c r="A12" s="260"/>
      <c r="B12" s="252"/>
      <c r="C12" s="253"/>
      <c r="D12" s="253"/>
      <c r="E12" s="253"/>
      <c r="F12" s="229" t="s">
        <v>71</v>
      </c>
      <c r="G12" s="25"/>
      <c r="H12" s="25"/>
      <c r="I12" s="25"/>
      <c r="J12" s="25"/>
      <c r="K12" s="235"/>
      <c r="O12" s="24"/>
    </row>
    <row r="13" spans="1:15" ht="28.05" customHeight="1" x14ac:dyDescent="0.2">
      <c r="A13" s="260"/>
      <c r="B13" s="252"/>
      <c r="C13" s="253"/>
      <c r="D13" s="253"/>
      <c r="E13" s="253"/>
      <c r="F13" s="229" t="s">
        <v>54</v>
      </c>
      <c r="G13" s="25"/>
      <c r="H13" s="25"/>
      <c r="I13" s="25"/>
      <c r="J13" s="25"/>
      <c r="K13" s="234"/>
      <c r="O13" s="24"/>
    </row>
    <row r="14" spans="1:15" ht="28.05" customHeight="1" x14ac:dyDescent="0.2">
      <c r="A14" s="260"/>
      <c r="B14" s="252"/>
      <c r="C14" s="253"/>
      <c r="D14" s="253"/>
      <c r="E14" s="253"/>
      <c r="F14" s="229" t="s">
        <v>80</v>
      </c>
      <c r="G14" s="25"/>
      <c r="H14" s="25"/>
      <c r="I14" s="25"/>
      <c r="J14" s="25"/>
      <c r="K14" s="234"/>
      <c r="O14" s="24"/>
    </row>
    <row r="15" spans="1:15" ht="28.05" customHeight="1" thickBot="1" x14ac:dyDescent="0.25">
      <c r="A15" s="236" t="s">
        <v>79</v>
      </c>
      <c r="B15" s="237"/>
      <c r="C15" s="238"/>
      <c r="D15" s="237"/>
      <c r="E15" s="239"/>
      <c r="F15" s="240"/>
      <c r="G15" s="124"/>
      <c r="H15" s="124"/>
      <c r="I15" s="124"/>
      <c r="J15" s="124"/>
      <c r="K15" s="241"/>
      <c r="O15" s="24"/>
    </row>
    <row r="16" spans="1:15" ht="10.050000000000001" customHeight="1" x14ac:dyDescent="0.2">
      <c r="A16" s="242"/>
      <c r="B16" s="243"/>
      <c r="C16" s="243"/>
      <c r="D16" s="243"/>
      <c r="E16" s="243"/>
      <c r="F16" s="243"/>
      <c r="G16" s="86"/>
      <c r="H16" s="86"/>
      <c r="I16" s="86"/>
      <c r="J16" s="86"/>
      <c r="K16" s="87"/>
    </row>
    <row r="17" spans="1:11" ht="10.050000000000001" hidden="1" customHeight="1" thickBot="1" x14ac:dyDescent="0.25">
      <c r="A17" s="244"/>
      <c r="B17" s="245"/>
      <c r="C17" s="245"/>
      <c r="D17" s="245"/>
      <c r="E17" s="245"/>
      <c r="F17" s="245"/>
      <c r="G17" s="90"/>
      <c r="H17" s="90"/>
      <c r="I17" s="90"/>
      <c r="J17" s="90"/>
      <c r="K17" s="91"/>
    </row>
    <row r="18" spans="1:11" ht="30" hidden="1" customHeight="1" thickBot="1" x14ac:dyDescent="0.2">
      <c r="A18" s="246" t="s">
        <v>19</v>
      </c>
      <c r="B18" s="243"/>
      <c r="C18" s="243"/>
      <c r="D18" s="243"/>
      <c r="E18" s="243" t="s">
        <v>20</v>
      </c>
      <c r="F18" s="247"/>
      <c r="G18" s="92" t="e">
        <f>+#REF!-#REF!</f>
        <v>#REF!</v>
      </c>
      <c r="H18" s="92" t="e">
        <f>+#REF!-#REF!</f>
        <v>#REF!</v>
      </c>
      <c r="I18" s="92" t="e">
        <f>+#REF!-#REF!</f>
        <v>#REF!</v>
      </c>
      <c r="J18" s="92" t="e">
        <f>+#REF!-#REF!</f>
        <v>#REF!</v>
      </c>
      <c r="K18" s="93"/>
    </row>
    <row r="19" spans="1:11" ht="15" customHeight="1" x14ac:dyDescent="0.2">
      <c r="A19" s="248" t="s">
        <v>91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</row>
    <row r="20" spans="1:11" ht="15" customHeight="1" x14ac:dyDescent="0.2">
      <c r="A20" s="248" t="s">
        <v>155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49"/>
    </row>
    <row r="21" spans="1:11" ht="15" customHeight="1" x14ac:dyDescent="0.2">
      <c r="A21" s="248" t="s">
        <v>156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spans="1:11" ht="15" customHeight="1" x14ac:dyDescent="0.2">
      <c r="A22" s="248" t="s">
        <v>157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</row>
    <row r="23" spans="1:11" ht="18" customHeight="1" x14ac:dyDescent="0.2">
      <c r="A23" s="250"/>
    </row>
  </sheetData>
  <mergeCells count="8">
    <mergeCell ref="B13:E13"/>
    <mergeCell ref="B14:E14"/>
    <mergeCell ref="K3:K6"/>
    <mergeCell ref="B10:E10"/>
    <mergeCell ref="B11:E11"/>
    <mergeCell ref="B8:E8"/>
    <mergeCell ref="B9:E9"/>
    <mergeCell ref="B12:E12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付加価値額の試算</vt:lpstr>
      <vt:lpstr>農業経営の現状と今後の販売計画</vt:lpstr>
      <vt:lpstr>雑収入明細</vt:lpstr>
      <vt:lpstr>雑収入明細!Print_Area</vt:lpstr>
      <vt:lpstr>付加価値額の試算!Print_Area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U0532</dc:creator>
  <cp:lastModifiedBy>U0532</cp:lastModifiedBy>
  <cp:lastPrinted>2024-12-05T08:13:41Z</cp:lastPrinted>
  <dcterms:created xsi:type="dcterms:W3CDTF">2018-06-05T02:16:34Z</dcterms:created>
  <dcterms:modified xsi:type="dcterms:W3CDTF">2025-12-03T00:30:00Z</dcterms:modified>
</cp:coreProperties>
</file>